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iproles.by\store\Отделы\Отдел сертификации\ГРУППОВАЯ  СЕРТИФИКАЦИЯ\!Новая таблица-опросник\"/>
    </mc:Choice>
  </mc:AlternateContent>
  <bookViews>
    <workbookView xWindow="0" yWindow="0" windowWidth="28800" windowHeight="12330" tabRatio="622" activeTab="2"/>
  </bookViews>
  <sheets>
    <sheet name="Земли ЛФ" sheetId="1" r:id="rId1"/>
    <sheet name="РПП, РГП" sheetId="2" r:id="rId2"/>
    <sheet name="Охрана и защита леса, лесовосст" sheetId="3" r:id="rId3"/>
    <sheet name="Заготовка живицы, охота" sheetId="4" r:id="rId4"/>
    <sheet name="Экономика" sheetId="5" r:id="rId5"/>
    <sheet name="Обес. вып. тр. законод." sheetId="8" r:id="rId6"/>
    <sheet name="Компетентность" sheetId="9" r:id="rId7"/>
  </sheets>
  <definedNames>
    <definedName name="_xlnm.Print_Area" localSheetId="0">'Земли ЛФ'!$A$1:$R$322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0" i="3" l="1"/>
  <c r="M131" i="3"/>
  <c r="L131" i="3"/>
  <c r="K131" i="3"/>
  <c r="J131" i="3"/>
  <c r="I131" i="3"/>
  <c r="H131" i="3"/>
  <c r="G131" i="3"/>
  <c r="F131" i="3"/>
  <c r="E131" i="3"/>
  <c r="D131" i="3"/>
  <c r="C131" i="3"/>
  <c r="C130" i="3"/>
  <c r="B130" i="3"/>
  <c r="H88" i="3"/>
  <c r="F88" i="3"/>
  <c r="D88" i="3"/>
  <c r="B131" i="3" l="1"/>
  <c r="C97" i="1"/>
  <c r="C91" i="1"/>
  <c r="D10" i="9" l="1"/>
  <c r="D11" i="9"/>
  <c r="D12" i="9"/>
  <c r="D13" i="9"/>
  <c r="F10" i="9"/>
  <c r="F11" i="9"/>
  <c r="F12" i="9"/>
  <c r="F13" i="9"/>
  <c r="H10" i="9"/>
  <c r="H11" i="9"/>
  <c r="H12" i="9"/>
  <c r="H13" i="9"/>
  <c r="L24" i="8"/>
  <c r="L25" i="8"/>
  <c r="L26" i="8"/>
  <c r="L27" i="8"/>
  <c r="L23" i="8"/>
  <c r="H24" i="8"/>
  <c r="H25" i="8"/>
  <c r="H26" i="8"/>
  <c r="H27" i="8"/>
  <c r="H23" i="8"/>
  <c r="D23" i="8"/>
  <c r="D24" i="8"/>
  <c r="D25" i="8"/>
  <c r="D26" i="8"/>
  <c r="D27" i="8"/>
  <c r="G19" i="5" l="1"/>
  <c r="G20" i="5"/>
  <c r="G21" i="5"/>
  <c r="G22" i="5"/>
  <c r="E19" i="5"/>
  <c r="E20" i="5"/>
  <c r="E21" i="5"/>
  <c r="E22" i="5"/>
  <c r="C139" i="3"/>
  <c r="E137" i="3"/>
  <c r="F136" i="3"/>
  <c r="F139" i="3"/>
  <c r="F140" i="3"/>
  <c r="F141" i="3"/>
  <c r="E141" i="3"/>
  <c r="C141" i="3"/>
  <c r="C136" i="3"/>
  <c r="C137" i="3"/>
  <c r="C138" i="3"/>
  <c r="C135" i="3"/>
  <c r="F137" i="3"/>
  <c r="F138" i="3"/>
  <c r="F135" i="3"/>
  <c r="D140" i="3"/>
  <c r="D130" i="3"/>
  <c r="E130" i="3"/>
  <c r="F130" i="3"/>
  <c r="G130" i="3"/>
  <c r="H130" i="3"/>
  <c r="I130" i="3"/>
  <c r="J130" i="3"/>
  <c r="K130" i="3"/>
  <c r="L130" i="3"/>
  <c r="M130" i="3"/>
  <c r="B126" i="3"/>
  <c r="B127" i="3"/>
  <c r="B128" i="3"/>
  <c r="B129" i="3"/>
  <c r="B125" i="3"/>
  <c r="C121" i="3"/>
  <c r="D121" i="3"/>
  <c r="E121" i="3"/>
  <c r="F121" i="3"/>
  <c r="G121" i="3"/>
  <c r="H121" i="3"/>
  <c r="B121" i="3"/>
  <c r="B83" i="3"/>
  <c r="B84" i="3"/>
  <c r="B85" i="3"/>
  <c r="B86" i="3"/>
  <c r="B82" i="3"/>
  <c r="B88" i="3"/>
  <c r="F87" i="3"/>
  <c r="B87" i="3" s="1"/>
  <c r="H87" i="3"/>
  <c r="D87" i="3"/>
  <c r="C43" i="3"/>
  <c r="D43" i="3"/>
  <c r="E43" i="3"/>
  <c r="D39" i="3"/>
  <c r="D40" i="3"/>
  <c r="D41" i="3"/>
  <c r="D42" i="3"/>
  <c r="D38" i="3"/>
  <c r="D34" i="3"/>
  <c r="D127" i="2"/>
  <c r="F127" i="2"/>
  <c r="H127" i="2"/>
  <c r="B127" i="2"/>
  <c r="D94" i="2"/>
  <c r="F94" i="2" s="1"/>
  <c r="D95" i="2"/>
  <c r="F95" i="2" s="1"/>
  <c r="D96" i="2"/>
  <c r="F96" i="2" s="1"/>
  <c r="D97" i="2"/>
  <c r="F97" i="2" s="1"/>
  <c r="D93" i="2"/>
  <c r="H80" i="2"/>
  <c r="H81" i="2"/>
  <c r="G80" i="2"/>
  <c r="G81" i="2"/>
  <c r="F83" i="2"/>
  <c r="F84" i="2"/>
  <c r="F85" i="2"/>
  <c r="F86" i="2"/>
  <c r="F82" i="2"/>
  <c r="H82" i="2" s="1"/>
  <c r="E83" i="2"/>
  <c r="E84" i="2"/>
  <c r="E85" i="2"/>
  <c r="E86" i="2"/>
  <c r="E82" i="2"/>
  <c r="G82" i="2" s="1"/>
  <c r="D83" i="2"/>
  <c r="D84" i="2"/>
  <c r="H84" i="2" s="1"/>
  <c r="D85" i="2"/>
  <c r="D86" i="2"/>
  <c r="D82" i="2"/>
  <c r="C83" i="2"/>
  <c r="G83" i="2" s="1"/>
  <c r="C84" i="2"/>
  <c r="C85" i="2"/>
  <c r="C86" i="2"/>
  <c r="C8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F57" i="2"/>
  <c r="F44" i="2"/>
  <c r="F54" i="2" s="1"/>
  <c r="F45" i="2"/>
  <c r="F46" i="2"/>
  <c r="F56" i="2" s="1"/>
  <c r="F47" i="2"/>
  <c r="E44" i="2"/>
  <c r="E54" i="2" s="1"/>
  <c r="E45" i="2"/>
  <c r="E46" i="2"/>
  <c r="E56" i="2" s="1"/>
  <c r="E47" i="2"/>
  <c r="E57" i="2" s="1"/>
  <c r="D44" i="2"/>
  <c r="D54" i="2" s="1"/>
  <c r="D45" i="2"/>
  <c r="D55" i="2" s="1"/>
  <c r="D46" i="2"/>
  <c r="D56" i="2" s="1"/>
  <c r="D47" i="2"/>
  <c r="D57" i="2" s="1"/>
  <c r="C44" i="2"/>
  <c r="C45" i="2"/>
  <c r="C46" i="2"/>
  <c r="C47" i="2"/>
  <c r="C57" i="2" s="1"/>
  <c r="D43" i="2"/>
  <c r="D53" i="2" s="1"/>
  <c r="C43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A318" i="1"/>
  <c r="I248" i="1"/>
  <c r="I249" i="1"/>
  <c r="I250" i="1"/>
  <c r="I251" i="1"/>
  <c r="I247" i="1"/>
  <c r="C229" i="1"/>
  <c r="B229" i="1"/>
  <c r="C53" i="2" l="1"/>
  <c r="C48" i="2" s="1"/>
  <c r="G85" i="2"/>
  <c r="H86" i="2"/>
  <c r="G84" i="2"/>
  <c r="D52" i="2"/>
  <c r="E52" i="2"/>
  <c r="F52" i="2"/>
  <c r="H85" i="2"/>
  <c r="G86" i="2"/>
  <c r="H83" i="2"/>
  <c r="H45" i="2"/>
  <c r="H55" i="2" s="1"/>
  <c r="D51" i="2"/>
  <c r="E51" i="2"/>
  <c r="F51" i="2"/>
  <c r="C56" i="2"/>
  <c r="C51" i="2" s="1"/>
  <c r="G45" i="2"/>
  <c r="G55" i="2" s="1"/>
  <c r="D50" i="2"/>
  <c r="H44" i="2"/>
  <c r="H54" i="2" s="1"/>
  <c r="C55" i="2"/>
  <c r="C50" i="2" s="1"/>
  <c r="D49" i="2"/>
  <c r="G47" i="2"/>
  <c r="G57" i="2" s="1"/>
  <c r="H47" i="2"/>
  <c r="H57" i="2" s="1"/>
  <c r="C54" i="2"/>
  <c r="C49" i="2" s="1"/>
  <c r="E55" i="2"/>
  <c r="E50" i="2" s="1"/>
  <c r="F55" i="2"/>
  <c r="F50" i="2" s="1"/>
  <c r="C52" i="2"/>
  <c r="G44" i="2"/>
  <c r="G54" i="2" s="1"/>
  <c r="E49" i="2"/>
  <c r="F49" i="2"/>
  <c r="G46" i="2"/>
  <c r="G56" i="2" s="1"/>
  <c r="H46" i="2"/>
  <c r="H56" i="2" s="1"/>
  <c r="J125" i="1" l="1"/>
  <c r="J124" i="1"/>
  <c r="J120" i="1"/>
  <c r="J121" i="1"/>
  <c r="J122" i="1"/>
  <c r="J123" i="1"/>
  <c r="J119" i="1"/>
  <c r="J118" i="1"/>
  <c r="J114" i="1"/>
  <c r="J115" i="1"/>
  <c r="J116" i="1"/>
  <c r="J117" i="1"/>
  <c r="J113" i="1"/>
  <c r="J108" i="1"/>
  <c r="J109" i="1"/>
  <c r="J110" i="1"/>
  <c r="J111" i="1"/>
  <c r="J107" i="1"/>
  <c r="J101" i="1"/>
  <c r="J102" i="1"/>
  <c r="J126" i="1" s="1"/>
  <c r="J103" i="1"/>
  <c r="J127" i="1" s="1"/>
  <c r="J104" i="1"/>
  <c r="J128" i="1" s="1"/>
  <c r="J105" i="1"/>
  <c r="J129" i="1" s="1"/>
  <c r="H101" i="1"/>
  <c r="C87" i="1"/>
  <c r="H36" i="1"/>
  <c r="F36" i="1"/>
  <c r="E36" i="1"/>
  <c r="K23" i="1"/>
  <c r="K22" i="1"/>
  <c r="G25" i="1"/>
  <c r="G23" i="1"/>
  <c r="G22" i="1"/>
  <c r="A139" i="3"/>
  <c r="E93" i="3"/>
  <c r="E94" i="3"/>
  <c r="A138" i="3"/>
  <c r="A137" i="3"/>
  <c r="A136" i="3"/>
  <c r="A135" i="3"/>
  <c r="A129" i="3"/>
  <c r="A128" i="3"/>
  <c r="A127" i="3"/>
  <c r="A126" i="3"/>
  <c r="A125" i="3"/>
  <c r="A93" i="3"/>
  <c r="A126" i="2"/>
  <c r="A125" i="2"/>
  <c r="A124" i="2"/>
  <c r="A123" i="2"/>
  <c r="A122" i="2"/>
  <c r="A115" i="2"/>
  <c r="A114" i="2"/>
  <c r="A113" i="2"/>
  <c r="A112" i="2"/>
  <c r="A111" i="2"/>
  <c r="A106" i="2"/>
  <c r="A105" i="2"/>
  <c r="A104" i="2"/>
  <c r="A103" i="2"/>
  <c r="A102" i="2"/>
  <c r="A97" i="2"/>
  <c r="A96" i="2"/>
  <c r="A95" i="2"/>
  <c r="A94" i="2"/>
  <c r="A93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8" i="2"/>
  <c r="A314" i="1"/>
  <c r="A313" i="1"/>
  <c r="A312" i="1"/>
  <c r="A311" i="1"/>
  <c r="A310" i="1"/>
  <c r="A304" i="1"/>
  <c r="A303" i="1"/>
  <c r="A302" i="1"/>
  <c r="A301" i="1"/>
  <c r="A300" i="1"/>
  <c r="A284" i="1"/>
  <c r="A283" i="1"/>
  <c r="A282" i="1"/>
  <c r="A281" i="1"/>
  <c r="A280" i="1"/>
  <c r="A278" i="1"/>
  <c r="A277" i="1"/>
  <c r="A276" i="1"/>
  <c r="A275" i="1"/>
  <c r="A274" i="1"/>
  <c r="A268" i="1"/>
  <c r="A267" i="1"/>
  <c r="A266" i="1"/>
  <c r="A265" i="1"/>
  <c r="A264" i="1"/>
  <c r="A259" i="1"/>
  <c r="A258" i="1"/>
  <c r="A257" i="1"/>
  <c r="A256" i="1"/>
  <c r="A255" i="1"/>
  <c r="A251" i="1"/>
  <c r="A250" i="1"/>
  <c r="A249" i="1"/>
  <c r="A248" i="1"/>
  <c r="A247" i="1"/>
  <c r="A242" i="1"/>
  <c r="A241" i="1"/>
  <c r="A240" i="1"/>
  <c r="A239" i="1"/>
  <c r="A238" i="1"/>
  <c r="A228" i="1"/>
  <c r="A227" i="1"/>
  <c r="A226" i="1"/>
  <c r="A225" i="1"/>
  <c r="A224" i="1"/>
  <c r="A218" i="1"/>
  <c r="A217" i="1"/>
  <c r="A216" i="1"/>
  <c r="A215" i="1"/>
  <c r="A214" i="1"/>
  <c r="A207" i="1"/>
  <c r="A206" i="1"/>
  <c r="A205" i="1"/>
  <c r="A204" i="1"/>
  <c r="A203" i="1"/>
  <c r="H200" i="1"/>
  <c r="G200" i="1"/>
  <c r="A197" i="1"/>
  <c r="A196" i="1"/>
  <c r="A195" i="1"/>
  <c r="A193" i="1"/>
  <c r="A194" i="1"/>
  <c r="A184" i="1"/>
  <c r="A183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A139" i="1"/>
  <c r="A138" i="1"/>
  <c r="A137" i="1"/>
  <c r="A136" i="1"/>
  <c r="A135" i="1"/>
  <c r="B129" i="1"/>
  <c r="B128" i="1"/>
  <c r="B127" i="1"/>
  <c r="B126" i="1"/>
  <c r="B125" i="1"/>
  <c r="B123" i="1"/>
  <c r="B122" i="1"/>
  <c r="B121" i="1"/>
  <c r="B120" i="1"/>
  <c r="B119" i="1"/>
  <c r="B117" i="1"/>
  <c r="B116" i="1"/>
  <c r="B115" i="1"/>
  <c r="B114" i="1"/>
  <c r="B113" i="1"/>
  <c r="B111" i="1"/>
  <c r="B110" i="1"/>
  <c r="B109" i="1"/>
  <c r="B108" i="1"/>
  <c r="B107" i="1"/>
  <c r="B105" i="1"/>
  <c r="B104" i="1"/>
  <c r="B103" i="1"/>
  <c r="B102" i="1"/>
  <c r="B101" i="1"/>
  <c r="B97" i="1"/>
  <c r="B96" i="1"/>
  <c r="B95" i="1"/>
  <c r="B94" i="1"/>
  <c r="B93" i="1"/>
  <c r="B91" i="1"/>
  <c r="B90" i="1"/>
  <c r="B89" i="1"/>
  <c r="B88" i="1"/>
  <c r="B87" i="1"/>
  <c r="B85" i="1"/>
  <c r="B84" i="1"/>
  <c r="B83" i="1"/>
  <c r="B82" i="1"/>
  <c r="B81" i="1"/>
  <c r="B79" i="1"/>
  <c r="B78" i="1"/>
  <c r="B77" i="1"/>
  <c r="B76" i="1"/>
  <c r="B75" i="1"/>
  <c r="B73" i="1"/>
  <c r="B72" i="1"/>
  <c r="B71" i="1"/>
  <c r="B70" i="1"/>
  <c r="B69" i="1"/>
  <c r="B67" i="1"/>
  <c r="B66" i="1"/>
  <c r="B65" i="1"/>
  <c r="B64" i="1"/>
  <c r="B63" i="1"/>
  <c r="B59" i="1"/>
  <c r="B58" i="1"/>
  <c r="B57" i="1"/>
  <c r="B56" i="1"/>
  <c r="B55" i="1"/>
  <c r="B53" i="1"/>
  <c r="B52" i="1"/>
  <c r="B51" i="1"/>
  <c r="B50" i="1"/>
  <c r="B49" i="1"/>
  <c r="B47" i="1" l="1"/>
  <c r="B46" i="1"/>
  <c r="B45" i="1"/>
  <c r="B44" i="1"/>
  <c r="B43" i="1"/>
  <c r="B41" i="1"/>
  <c r="B40" i="1"/>
  <c r="B39" i="1"/>
  <c r="B38" i="1"/>
  <c r="B37" i="1"/>
  <c r="B35" i="1"/>
  <c r="B34" i="1"/>
  <c r="B33" i="1"/>
  <c r="B31" i="1"/>
  <c r="B32" i="1"/>
  <c r="A25" i="1"/>
  <c r="A24" i="1"/>
  <c r="A23" i="1"/>
  <c r="A22" i="1"/>
  <c r="A21" i="1"/>
  <c r="A15" i="1"/>
  <c r="A14" i="1"/>
  <c r="A13" i="1"/>
  <c r="A12" i="1"/>
  <c r="A11" i="1"/>
  <c r="F11" i="1"/>
  <c r="F14" i="1"/>
  <c r="F15" i="1"/>
  <c r="A22" i="9" l="1"/>
  <c r="A21" i="9"/>
  <c r="A20" i="9"/>
  <c r="A19" i="9"/>
  <c r="A18" i="9"/>
  <c r="A13" i="9"/>
  <c r="A12" i="9"/>
  <c r="A11" i="9"/>
  <c r="A10" i="9"/>
  <c r="A9" i="9"/>
  <c r="H9" i="9"/>
  <c r="F9" i="9"/>
  <c r="D9" i="9"/>
  <c r="A27" i="8"/>
  <c r="A26" i="8"/>
  <c r="A25" i="8"/>
  <c r="A24" i="8"/>
  <c r="A23" i="8"/>
  <c r="A14" i="8"/>
  <c r="A13" i="8"/>
  <c r="A12" i="8"/>
  <c r="A11" i="8"/>
  <c r="A10" i="8"/>
  <c r="A22" i="5" l="1"/>
  <c r="A21" i="5"/>
  <c r="A20" i="5"/>
  <c r="A19" i="5"/>
  <c r="A18" i="5"/>
  <c r="A12" i="5"/>
  <c r="A11" i="5"/>
  <c r="A10" i="5"/>
  <c r="A9" i="5"/>
  <c r="A8" i="5"/>
  <c r="H67" i="4"/>
  <c r="G67" i="4"/>
  <c r="F67" i="4"/>
  <c r="E67" i="4"/>
  <c r="D67" i="4"/>
  <c r="G55" i="4"/>
  <c r="F55" i="4"/>
  <c r="E55" i="4"/>
  <c r="D55" i="4"/>
  <c r="C55" i="4"/>
  <c r="G31" i="4"/>
  <c r="F31" i="4"/>
  <c r="E31" i="4"/>
  <c r="D31" i="4"/>
  <c r="C31" i="4"/>
  <c r="N11" i="4"/>
  <c r="L11" i="4"/>
  <c r="J11" i="4"/>
  <c r="H11" i="4"/>
  <c r="F11" i="4"/>
  <c r="A8" i="4"/>
  <c r="G18" i="5" l="1"/>
  <c r="E18" i="5"/>
  <c r="E8" i="4"/>
  <c r="E139" i="3"/>
  <c r="E138" i="3"/>
  <c r="E136" i="3"/>
  <c r="A120" i="3"/>
  <c r="A119" i="3"/>
  <c r="A118" i="3"/>
  <c r="A117" i="3"/>
  <c r="A116" i="3"/>
  <c r="H106" i="3"/>
  <c r="H105" i="3"/>
  <c r="A105" i="3"/>
  <c r="E105" i="3" s="1"/>
  <c r="H104" i="3"/>
  <c r="H103" i="3"/>
  <c r="H102" i="3"/>
  <c r="A102" i="3"/>
  <c r="E104" i="3" s="1"/>
  <c r="H101" i="3"/>
  <c r="H100" i="3"/>
  <c r="H99" i="3"/>
  <c r="A99" i="3"/>
  <c r="E100" i="3" s="1"/>
  <c r="H98" i="3"/>
  <c r="H97" i="3"/>
  <c r="H96" i="3"/>
  <c r="A96" i="3"/>
  <c r="E98" i="3" s="1"/>
  <c r="H95" i="3"/>
  <c r="E95" i="3"/>
  <c r="H94" i="3"/>
  <c r="H93" i="3"/>
  <c r="A86" i="3"/>
  <c r="A85" i="3"/>
  <c r="A84" i="3"/>
  <c r="A83" i="3"/>
  <c r="A82" i="3"/>
  <c r="I47" i="3"/>
  <c r="H47" i="3"/>
  <c r="G47" i="3"/>
  <c r="F47" i="3"/>
  <c r="E47" i="3"/>
  <c r="B43" i="3"/>
  <c r="A42" i="3"/>
  <c r="A41" i="3"/>
  <c r="A40" i="3"/>
  <c r="A39" i="3"/>
  <c r="A38" i="3"/>
  <c r="A34" i="3"/>
  <c r="G17" i="3"/>
  <c r="F17" i="3"/>
  <c r="E17" i="3"/>
  <c r="D17" i="3"/>
  <c r="C17" i="3"/>
  <c r="B115" i="2"/>
  <c r="B114" i="2"/>
  <c r="B113" i="2"/>
  <c r="B112" i="2"/>
  <c r="B111" i="2"/>
  <c r="M106" i="2"/>
  <c r="J106" i="2"/>
  <c r="G106" i="2"/>
  <c r="C106" i="2"/>
  <c r="D106" i="2" s="1"/>
  <c r="M105" i="2"/>
  <c r="J105" i="2"/>
  <c r="G105" i="2"/>
  <c r="C105" i="2"/>
  <c r="D105" i="2" s="1"/>
  <c r="M104" i="2"/>
  <c r="J104" i="2"/>
  <c r="G104" i="2"/>
  <c r="C104" i="2"/>
  <c r="D104" i="2" s="1"/>
  <c r="M103" i="2"/>
  <c r="J103" i="2"/>
  <c r="G103" i="2"/>
  <c r="D103" i="2"/>
  <c r="C103" i="2"/>
  <c r="M102" i="2"/>
  <c r="J102" i="2"/>
  <c r="G102" i="2"/>
  <c r="D102" i="2"/>
  <c r="C102" i="2"/>
  <c r="F93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G62" i="2"/>
  <c r="B62" i="2"/>
  <c r="E53" i="2"/>
  <c r="E48" i="2" s="1"/>
  <c r="D48" i="2"/>
  <c r="H43" i="2"/>
  <c r="H53" i="2" s="1"/>
  <c r="G43" i="2"/>
  <c r="G53" i="2" s="1"/>
  <c r="F43" i="2"/>
  <c r="F53" i="2" s="1"/>
  <c r="F48" i="2" s="1"/>
  <c r="E43" i="2"/>
  <c r="B12" i="2"/>
  <c r="B11" i="2"/>
  <c r="B10" i="2"/>
  <c r="B9" i="2"/>
  <c r="H8" i="2"/>
  <c r="G8" i="2"/>
  <c r="D318" i="1"/>
  <c r="B314" i="1"/>
  <c r="G314" i="1" s="1"/>
  <c r="B313" i="1"/>
  <c r="G313" i="1" s="1"/>
  <c r="B312" i="1"/>
  <c r="G312" i="1" s="1"/>
  <c r="B311" i="1"/>
  <c r="G311" i="1" s="1"/>
  <c r="B310" i="1"/>
  <c r="G310" i="1" s="1"/>
  <c r="B304" i="1"/>
  <c r="F304" i="1" s="1"/>
  <c r="B303" i="1"/>
  <c r="F303" i="1" s="1"/>
  <c r="B302" i="1"/>
  <c r="F302" i="1" s="1"/>
  <c r="B301" i="1"/>
  <c r="F301" i="1" s="1"/>
  <c r="B300" i="1"/>
  <c r="F300" i="1" s="1"/>
  <c r="B268" i="1"/>
  <c r="E268" i="1" s="1"/>
  <c r="I267" i="1"/>
  <c r="E267" i="1"/>
  <c r="B267" i="1"/>
  <c r="G267" i="1" s="1"/>
  <c r="B266" i="1"/>
  <c r="I265" i="1"/>
  <c r="E265" i="1"/>
  <c r="B265" i="1"/>
  <c r="G265" i="1" s="1"/>
  <c r="B264" i="1"/>
  <c r="E264" i="1" s="1"/>
  <c r="E259" i="1"/>
  <c r="B259" i="1"/>
  <c r="B258" i="1"/>
  <c r="E258" i="1" s="1"/>
  <c r="B257" i="1"/>
  <c r="E257" i="1" s="1"/>
  <c r="B256" i="1"/>
  <c r="E256" i="1" s="1"/>
  <c r="B255" i="1"/>
  <c r="E255" i="1" s="1"/>
  <c r="C251" i="1"/>
  <c r="C250" i="1"/>
  <c r="C249" i="1"/>
  <c r="C248" i="1"/>
  <c r="C247" i="1"/>
  <c r="B242" i="1"/>
  <c r="F242" i="1" s="1"/>
  <c r="B241" i="1"/>
  <c r="L241" i="1" s="1"/>
  <c r="B240" i="1"/>
  <c r="J240" i="1" s="1"/>
  <c r="B239" i="1"/>
  <c r="B238" i="1"/>
  <c r="F238" i="1" s="1"/>
  <c r="G229" i="1"/>
  <c r="K219" i="1"/>
  <c r="I219" i="1"/>
  <c r="H219" i="1"/>
  <c r="G219" i="1"/>
  <c r="F219" i="1"/>
  <c r="E219" i="1"/>
  <c r="D219" i="1"/>
  <c r="B218" i="1"/>
  <c r="C218" i="1" s="1"/>
  <c r="B217" i="1"/>
  <c r="C217" i="1" s="1"/>
  <c r="B216" i="1"/>
  <c r="C216" i="1" s="1"/>
  <c r="B215" i="1"/>
  <c r="C215" i="1" s="1"/>
  <c r="B214" i="1"/>
  <c r="G208" i="1"/>
  <c r="F208" i="1"/>
  <c r="E208" i="1"/>
  <c r="D208" i="1"/>
  <c r="C208" i="1"/>
  <c r="B208" i="1"/>
  <c r="B184" i="1"/>
  <c r="B183" i="1"/>
  <c r="O158" i="1"/>
  <c r="H177" i="1" s="1"/>
  <c r="L158" i="1"/>
  <c r="G177" i="1" s="1"/>
  <c r="I158" i="1"/>
  <c r="F177" i="1" s="1"/>
  <c r="F158" i="1"/>
  <c r="H158" i="1" s="1"/>
  <c r="O157" i="1"/>
  <c r="H176" i="1" s="1"/>
  <c r="L157" i="1"/>
  <c r="N157" i="1" s="1"/>
  <c r="I157" i="1"/>
  <c r="F176" i="1" s="1"/>
  <c r="F157" i="1"/>
  <c r="O156" i="1"/>
  <c r="H175" i="1" s="1"/>
  <c r="L156" i="1"/>
  <c r="G175" i="1" s="1"/>
  <c r="I156" i="1"/>
  <c r="K156" i="1" s="1"/>
  <c r="F156" i="1"/>
  <c r="E175" i="1" s="1"/>
  <c r="O155" i="1"/>
  <c r="L155" i="1"/>
  <c r="G174" i="1" s="1"/>
  <c r="I155" i="1"/>
  <c r="F155" i="1"/>
  <c r="E174" i="1" s="1"/>
  <c r="O154" i="1"/>
  <c r="H173" i="1" s="1"/>
  <c r="L154" i="1"/>
  <c r="I154" i="1"/>
  <c r="F154" i="1"/>
  <c r="O153" i="1"/>
  <c r="H172" i="1" s="1"/>
  <c r="L153" i="1"/>
  <c r="G172" i="1" s="1"/>
  <c r="I153" i="1"/>
  <c r="F172" i="1" s="1"/>
  <c r="F153" i="1"/>
  <c r="E172" i="1" s="1"/>
  <c r="O152" i="1"/>
  <c r="L152" i="1"/>
  <c r="I152" i="1"/>
  <c r="K152" i="1" s="1"/>
  <c r="F152" i="1"/>
  <c r="E171" i="1" s="1"/>
  <c r="O151" i="1"/>
  <c r="L151" i="1"/>
  <c r="G170" i="1" s="1"/>
  <c r="I151" i="1"/>
  <c r="F151" i="1"/>
  <c r="H151" i="1" s="1"/>
  <c r="O150" i="1"/>
  <c r="H169" i="1" s="1"/>
  <c r="L150" i="1"/>
  <c r="G169" i="1" s="1"/>
  <c r="I150" i="1"/>
  <c r="F169" i="1" s="1"/>
  <c r="F150" i="1"/>
  <c r="E169" i="1" s="1"/>
  <c r="O149" i="1"/>
  <c r="H168" i="1" s="1"/>
  <c r="L149" i="1"/>
  <c r="I149" i="1"/>
  <c r="F168" i="1" s="1"/>
  <c r="F149" i="1"/>
  <c r="O148" i="1"/>
  <c r="H167" i="1" s="1"/>
  <c r="L148" i="1"/>
  <c r="G167" i="1" s="1"/>
  <c r="I148" i="1"/>
  <c r="F167" i="1" s="1"/>
  <c r="F148" i="1"/>
  <c r="E167" i="1" s="1"/>
  <c r="O147" i="1"/>
  <c r="L147" i="1"/>
  <c r="G166" i="1" s="1"/>
  <c r="I147" i="1"/>
  <c r="F147" i="1"/>
  <c r="H147" i="1" s="1"/>
  <c r="O146" i="1"/>
  <c r="Q146" i="1" s="1"/>
  <c r="L146" i="1"/>
  <c r="G165" i="1" s="1"/>
  <c r="I146" i="1"/>
  <c r="F165" i="1" s="1"/>
  <c r="F146" i="1"/>
  <c r="E165" i="1" s="1"/>
  <c r="C146" i="1"/>
  <c r="C165" i="1" s="1"/>
  <c r="O145" i="1"/>
  <c r="Q145" i="1" s="1"/>
  <c r="L145" i="1"/>
  <c r="I145" i="1"/>
  <c r="F164" i="1" s="1"/>
  <c r="F145" i="1"/>
  <c r="I123" i="1"/>
  <c r="H123" i="1"/>
  <c r="G123" i="1"/>
  <c r="F123" i="1"/>
  <c r="E123" i="1"/>
  <c r="D123" i="1"/>
  <c r="C123" i="1"/>
  <c r="I122" i="1"/>
  <c r="H122" i="1"/>
  <c r="G122" i="1"/>
  <c r="F122" i="1"/>
  <c r="E122" i="1"/>
  <c r="D122" i="1"/>
  <c r="C122" i="1"/>
  <c r="I121" i="1"/>
  <c r="H121" i="1"/>
  <c r="G121" i="1"/>
  <c r="F121" i="1"/>
  <c r="E121" i="1"/>
  <c r="D121" i="1"/>
  <c r="C121" i="1"/>
  <c r="I120" i="1"/>
  <c r="H120" i="1"/>
  <c r="G120" i="1"/>
  <c r="F120" i="1"/>
  <c r="E120" i="1"/>
  <c r="D120" i="1"/>
  <c r="C120" i="1"/>
  <c r="I119" i="1"/>
  <c r="H119" i="1"/>
  <c r="G119" i="1"/>
  <c r="F119" i="1"/>
  <c r="E119" i="1"/>
  <c r="D119" i="1"/>
  <c r="C119" i="1"/>
  <c r="I117" i="1"/>
  <c r="H117" i="1"/>
  <c r="G117" i="1"/>
  <c r="F117" i="1"/>
  <c r="E117" i="1"/>
  <c r="D117" i="1"/>
  <c r="C117" i="1"/>
  <c r="I116" i="1"/>
  <c r="H116" i="1"/>
  <c r="G116" i="1"/>
  <c r="F116" i="1"/>
  <c r="E116" i="1"/>
  <c r="D116" i="1"/>
  <c r="C116" i="1"/>
  <c r="I115" i="1"/>
  <c r="H115" i="1"/>
  <c r="G115" i="1"/>
  <c r="F115" i="1"/>
  <c r="E115" i="1"/>
  <c r="D115" i="1"/>
  <c r="C115" i="1"/>
  <c r="I114" i="1"/>
  <c r="H114" i="1"/>
  <c r="G114" i="1"/>
  <c r="F114" i="1"/>
  <c r="E114" i="1"/>
  <c r="D114" i="1"/>
  <c r="C114" i="1"/>
  <c r="I113" i="1"/>
  <c r="H113" i="1"/>
  <c r="G113" i="1"/>
  <c r="F113" i="1"/>
  <c r="E113" i="1"/>
  <c r="D113" i="1"/>
  <c r="C113" i="1"/>
  <c r="I111" i="1"/>
  <c r="H111" i="1"/>
  <c r="G111" i="1"/>
  <c r="F111" i="1"/>
  <c r="E111" i="1"/>
  <c r="D111" i="1"/>
  <c r="C111" i="1"/>
  <c r="I110" i="1"/>
  <c r="H110" i="1"/>
  <c r="G110" i="1"/>
  <c r="F110" i="1"/>
  <c r="E110" i="1"/>
  <c r="D110" i="1"/>
  <c r="C110" i="1"/>
  <c r="I109" i="1"/>
  <c r="H109" i="1"/>
  <c r="G109" i="1"/>
  <c r="F109" i="1"/>
  <c r="E109" i="1"/>
  <c r="D109" i="1"/>
  <c r="C109" i="1"/>
  <c r="I108" i="1"/>
  <c r="H108" i="1"/>
  <c r="G108" i="1"/>
  <c r="F108" i="1"/>
  <c r="E108" i="1"/>
  <c r="D108" i="1"/>
  <c r="C108" i="1"/>
  <c r="I107" i="1"/>
  <c r="H107" i="1"/>
  <c r="G107" i="1"/>
  <c r="F107" i="1"/>
  <c r="E107" i="1"/>
  <c r="D107" i="1"/>
  <c r="C107" i="1"/>
  <c r="I105" i="1"/>
  <c r="H105" i="1"/>
  <c r="G105" i="1"/>
  <c r="F105" i="1"/>
  <c r="E105" i="1"/>
  <c r="D105" i="1"/>
  <c r="C105" i="1"/>
  <c r="I104" i="1"/>
  <c r="H104" i="1"/>
  <c r="G104" i="1"/>
  <c r="F104" i="1"/>
  <c r="E104" i="1"/>
  <c r="D104" i="1"/>
  <c r="C104" i="1"/>
  <c r="I103" i="1"/>
  <c r="H103" i="1"/>
  <c r="G103" i="1"/>
  <c r="F103" i="1"/>
  <c r="E103" i="1"/>
  <c r="D103" i="1"/>
  <c r="C103" i="1"/>
  <c r="I102" i="1"/>
  <c r="H102" i="1"/>
  <c r="G102" i="1"/>
  <c r="F102" i="1"/>
  <c r="E102" i="1"/>
  <c r="D102" i="1"/>
  <c r="C102" i="1"/>
  <c r="I101" i="1"/>
  <c r="G101" i="1"/>
  <c r="F101" i="1"/>
  <c r="E101" i="1"/>
  <c r="D101" i="1"/>
  <c r="C101" i="1"/>
  <c r="I91" i="1"/>
  <c r="C158" i="1" s="1"/>
  <c r="C177" i="1" s="1"/>
  <c r="H91" i="1"/>
  <c r="C156" i="1" s="1"/>
  <c r="C175" i="1" s="1"/>
  <c r="G91" i="1"/>
  <c r="C154" i="1" s="1"/>
  <c r="C173" i="1" s="1"/>
  <c r="F91" i="1"/>
  <c r="E91" i="1"/>
  <c r="C150" i="1" s="1"/>
  <c r="C169" i="1" s="1"/>
  <c r="D91" i="1"/>
  <c r="D97" i="1" s="1"/>
  <c r="I90" i="1"/>
  <c r="I96" i="1" s="1"/>
  <c r="H90" i="1"/>
  <c r="H96" i="1" s="1"/>
  <c r="G90" i="1"/>
  <c r="G96" i="1" s="1"/>
  <c r="F90" i="1"/>
  <c r="F96" i="1" s="1"/>
  <c r="E90" i="1"/>
  <c r="E96" i="1" s="1"/>
  <c r="D90" i="1"/>
  <c r="D96" i="1" s="1"/>
  <c r="C90" i="1"/>
  <c r="C96" i="1" s="1"/>
  <c r="I89" i="1"/>
  <c r="I95" i="1" s="1"/>
  <c r="H89" i="1"/>
  <c r="H95" i="1" s="1"/>
  <c r="G89" i="1"/>
  <c r="G95" i="1" s="1"/>
  <c r="F89" i="1"/>
  <c r="F95" i="1" s="1"/>
  <c r="E89" i="1"/>
  <c r="E95" i="1" s="1"/>
  <c r="D89" i="1"/>
  <c r="D95" i="1" s="1"/>
  <c r="C89" i="1"/>
  <c r="I88" i="1"/>
  <c r="I94" i="1" s="1"/>
  <c r="H88" i="1"/>
  <c r="H94" i="1" s="1"/>
  <c r="G88" i="1"/>
  <c r="G94" i="1" s="1"/>
  <c r="F88" i="1"/>
  <c r="F94" i="1" s="1"/>
  <c r="E88" i="1"/>
  <c r="E94" i="1" s="1"/>
  <c r="D88" i="1"/>
  <c r="C88" i="1"/>
  <c r="C94" i="1" s="1"/>
  <c r="I87" i="1"/>
  <c r="C157" i="1" s="1"/>
  <c r="C176" i="1" s="1"/>
  <c r="H87" i="1"/>
  <c r="H93" i="1" s="1"/>
  <c r="G87" i="1"/>
  <c r="G93" i="1" s="1"/>
  <c r="F87" i="1"/>
  <c r="C151" i="1" s="1"/>
  <c r="C170" i="1" s="1"/>
  <c r="E87" i="1"/>
  <c r="C149" i="1" s="1"/>
  <c r="C168" i="1" s="1"/>
  <c r="D87" i="1"/>
  <c r="C147" i="1" s="1"/>
  <c r="C166" i="1" s="1"/>
  <c r="C93" i="1"/>
  <c r="J85" i="1"/>
  <c r="E278" i="1" s="1"/>
  <c r="E284" i="1" s="1"/>
  <c r="J84" i="1"/>
  <c r="E277" i="1" s="1"/>
  <c r="E283" i="1" s="1"/>
  <c r="J83" i="1"/>
  <c r="E276" i="1" s="1"/>
  <c r="E282" i="1" s="1"/>
  <c r="J82" i="1"/>
  <c r="E275" i="1" s="1"/>
  <c r="E281" i="1" s="1"/>
  <c r="J81" i="1"/>
  <c r="E274" i="1" s="1"/>
  <c r="E280" i="1" s="1"/>
  <c r="J79" i="1"/>
  <c r="D278" i="1" s="1"/>
  <c r="D284" i="1" s="1"/>
  <c r="J78" i="1"/>
  <c r="D277" i="1" s="1"/>
  <c r="D283" i="1" s="1"/>
  <c r="J77" i="1"/>
  <c r="D276" i="1" s="1"/>
  <c r="D282" i="1" s="1"/>
  <c r="J76" i="1"/>
  <c r="D275" i="1" s="1"/>
  <c r="D281" i="1" s="1"/>
  <c r="J75" i="1"/>
  <c r="D274" i="1" s="1"/>
  <c r="D280" i="1" s="1"/>
  <c r="J73" i="1"/>
  <c r="C278" i="1" s="1"/>
  <c r="C284" i="1" s="1"/>
  <c r="J72" i="1"/>
  <c r="C277" i="1" s="1"/>
  <c r="C283" i="1" s="1"/>
  <c r="J71" i="1"/>
  <c r="C276" i="1" s="1"/>
  <c r="C282" i="1" s="1"/>
  <c r="J70" i="1"/>
  <c r="C275" i="1" s="1"/>
  <c r="C281" i="1" s="1"/>
  <c r="J69" i="1"/>
  <c r="C274" i="1" s="1"/>
  <c r="C280" i="1" s="1"/>
  <c r="J67" i="1"/>
  <c r="B278" i="1" s="1"/>
  <c r="B284" i="1" s="1"/>
  <c r="J66" i="1"/>
  <c r="B277" i="1" s="1"/>
  <c r="B283" i="1" s="1"/>
  <c r="J65" i="1"/>
  <c r="B276" i="1" s="1"/>
  <c r="B282" i="1" s="1"/>
  <c r="J64" i="1"/>
  <c r="B275" i="1" s="1"/>
  <c r="B281" i="1" s="1"/>
  <c r="B274" i="1"/>
  <c r="B280" i="1" s="1"/>
  <c r="I59" i="1"/>
  <c r="D158" i="1" s="1"/>
  <c r="D177" i="1" s="1"/>
  <c r="H59" i="1"/>
  <c r="G59" i="1"/>
  <c r="D156" i="1" s="1"/>
  <c r="D175" i="1" s="1"/>
  <c r="F59" i="1"/>
  <c r="D152" i="1" s="1"/>
  <c r="D171" i="1" s="1"/>
  <c r="E59" i="1"/>
  <c r="D150" i="1" s="1"/>
  <c r="D169" i="1" s="1"/>
  <c r="D59" i="1"/>
  <c r="D148" i="1" s="1"/>
  <c r="D167" i="1" s="1"/>
  <c r="C59" i="1"/>
  <c r="D146" i="1" s="1"/>
  <c r="D165" i="1" s="1"/>
  <c r="I58" i="1"/>
  <c r="H58" i="1"/>
  <c r="G58" i="1"/>
  <c r="F58" i="1"/>
  <c r="E58" i="1"/>
  <c r="D58" i="1"/>
  <c r="C58" i="1"/>
  <c r="I57" i="1"/>
  <c r="H57" i="1"/>
  <c r="G57" i="1"/>
  <c r="F57" i="1"/>
  <c r="E57" i="1"/>
  <c r="D57" i="1"/>
  <c r="C57" i="1"/>
  <c r="I56" i="1"/>
  <c r="H56" i="1"/>
  <c r="G56" i="1"/>
  <c r="F56" i="1"/>
  <c r="E56" i="1"/>
  <c r="D56" i="1"/>
  <c r="C56" i="1"/>
  <c r="I55" i="1"/>
  <c r="D157" i="1" s="1"/>
  <c r="D176" i="1" s="1"/>
  <c r="H55" i="1"/>
  <c r="G55" i="1"/>
  <c r="D153" i="1" s="1"/>
  <c r="D172" i="1" s="1"/>
  <c r="F55" i="1"/>
  <c r="D151" i="1" s="1"/>
  <c r="D170" i="1" s="1"/>
  <c r="E55" i="1"/>
  <c r="D149" i="1" s="1"/>
  <c r="D168" i="1" s="1"/>
  <c r="D55" i="1"/>
  <c r="D147" i="1" s="1"/>
  <c r="D166" i="1" s="1"/>
  <c r="C55" i="1"/>
  <c r="D145" i="1" s="1"/>
  <c r="D164" i="1" s="1"/>
  <c r="I54" i="1"/>
  <c r="H54" i="1"/>
  <c r="G54" i="1"/>
  <c r="F54" i="1"/>
  <c r="E54" i="1"/>
  <c r="D54" i="1"/>
  <c r="C54" i="1"/>
  <c r="J53" i="1"/>
  <c r="J52" i="1"/>
  <c r="C114" i="2" s="1"/>
  <c r="J51" i="1"/>
  <c r="C113" i="2" s="1"/>
  <c r="J50" i="1"/>
  <c r="C112" i="2" s="1"/>
  <c r="J49" i="1"/>
  <c r="I48" i="1"/>
  <c r="H48" i="1"/>
  <c r="G48" i="1"/>
  <c r="F48" i="1"/>
  <c r="E48" i="1"/>
  <c r="D48" i="1"/>
  <c r="C48" i="1"/>
  <c r="J47" i="1"/>
  <c r="L160" i="1" s="1"/>
  <c r="G179" i="1" s="1"/>
  <c r="J46" i="1"/>
  <c r="J45" i="1"/>
  <c r="J44" i="1"/>
  <c r="J43" i="1"/>
  <c r="L159" i="1" s="1"/>
  <c r="G178" i="1" s="1"/>
  <c r="I42" i="1"/>
  <c r="H42" i="1"/>
  <c r="G42" i="1"/>
  <c r="F42" i="1"/>
  <c r="E42" i="1"/>
  <c r="D42" i="1"/>
  <c r="C42" i="1"/>
  <c r="J41" i="1"/>
  <c r="I160" i="1" s="1"/>
  <c r="F179" i="1" s="1"/>
  <c r="J40" i="1"/>
  <c r="J39" i="1"/>
  <c r="J38" i="1"/>
  <c r="J37" i="1"/>
  <c r="I159" i="1" s="1"/>
  <c r="F178" i="1" s="1"/>
  <c r="I36" i="1"/>
  <c r="G36" i="1"/>
  <c r="D36" i="1"/>
  <c r="C36" i="1"/>
  <c r="J35" i="1"/>
  <c r="F160" i="1" s="1"/>
  <c r="E179" i="1" s="1"/>
  <c r="J34" i="1"/>
  <c r="J33" i="1"/>
  <c r="J32" i="1"/>
  <c r="J31" i="1"/>
  <c r="F159" i="1" s="1"/>
  <c r="E178" i="1" s="1"/>
  <c r="K25" i="1"/>
  <c r="I25" i="1"/>
  <c r="B25" i="1"/>
  <c r="E25" i="1" s="1"/>
  <c r="K24" i="1"/>
  <c r="I24" i="1"/>
  <c r="G24" i="1"/>
  <c r="B24" i="1"/>
  <c r="E24" i="1" s="1"/>
  <c r="I23" i="1"/>
  <c r="B23" i="1"/>
  <c r="E23" i="1" s="1"/>
  <c r="I22" i="1"/>
  <c r="B22" i="1"/>
  <c r="E22" i="1" s="1"/>
  <c r="K21" i="1"/>
  <c r="I21" i="1"/>
  <c r="G21" i="1"/>
  <c r="B21" i="1"/>
  <c r="E21" i="1" s="1"/>
  <c r="F13" i="1"/>
  <c r="F12" i="1"/>
  <c r="F241" i="1" l="1"/>
  <c r="E135" i="3"/>
  <c r="E106" i="3"/>
  <c r="K150" i="1"/>
  <c r="Q158" i="1"/>
  <c r="Q148" i="1"/>
  <c r="D114" i="2"/>
  <c r="N146" i="1"/>
  <c r="Q154" i="1"/>
  <c r="N155" i="1"/>
  <c r="K158" i="1"/>
  <c r="E125" i="1"/>
  <c r="E149" i="1" s="1"/>
  <c r="I125" i="1"/>
  <c r="F126" i="1"/>
  <c r="C127" i="1"/>
  <c r="G127" i="1"/>
  <c r="D128" i="1"/>
  <c r="H128" i="1"/>
  <c r="E129" i="1"/>
  <c r="E150" i="1" s="1"/>
  <c r="I129" i="1"/>
  <c r="C112" i="1"/>
  <c r="D118" i="1"/>
  <c r="H118" i="1"/>
  <c r="E124" i="1"/>
  <c r="H146" i="1"/>
  <c r="K148" i="1"/>
  <c r="H152" i="1"/>
  <c r="N153" i="1"/>
  <c r="D238" i="1"/>
  <c r="D60" i="1"/>
  <c r="I97" i="1"/>
  <c r="C126" i="1"/>
  <c r="D127" i="1"/>
  <c r="H127" i="1"/>
  <c r="E128" i="1"/>
  <c r="I128" i="1"/>
  <c r="C148" i="1"/>
  <c r="C167" i="1" s="1"/>
  <c r="Q150" i="1"/>
  <c r="N151" i="1"/>
  <c r="H153" i="1"/>
  <c r="H156" i="1"/>
  <c r="I238" i="1"/>
  <c r="D240" i="1"/>
  <c r="I242" i="1"/>
  <c r="E60" i="1"/>
  <c r="I60" i="1"/>
  <c r="C125" i="1"/>
  <c r="G125" i="1"/>
  <c r="E153" i="1" s="1"/>
  <c r="D126" i="1"/>
  <c r="H126" i="1"/>
  <c r="E127" i="1"/>
  <c r="I127" i="1"/>
  <c r="C129" i="1"/>
  <c r="E146" i="1" s="1"/>
  <c r="G129" i="1"/>
  <c r="E154" i="1" s="1"/>
  <c r="E112" i="1"/>
  <c r="I112" i="1"/>
  <c r="H129" i="1"/>
  <c r="E156" i="1" s="1"/>
  <c r="L238" i="1"/>
  <c r="L242" i="1"/>
  <c r="J36" i="1"/>
  <c r="J57" i="1"/>
  <c r="J88" i="1"/>
  <c r="J90" i="1"/>
  <c r="E97" i="1"/>
  <c r="H125" i="1"/>
  <c r="E155" i="1" s="1"/>
  <c r="E126" i="1"/>
  <c r="I126" i="1"/>
  <c r="F127" i="1"/>
  <c r="C128" i="1"/>
  <c r="G128" i="1"/>
  <c r="F112" i="1"/>
  <c r="E118" i="1"/>
  <c r="I118" i="1"/>
  <c r="I124" i="1"/>
  <c r="I167" i="1"/>
  <c r="H155" i="1"/>
  <c r="Q157" i="1"/>
  <c r="H165" i="1"/>
  <c r="I165" i="1" s="1"/>
  <c r="B219" i="1"/>
  <c r="I240" i="1"/>
  <c r="G264" i="1"/>
  <c r="J48" i="1"/>
  <c r="G60" i="1"/>
  <c r="J96" i="1"/>
  <c r="G97" i="1"/>
  <c r="C124" i="1"/>
  <c r="G124" i="1"/>
  <c r="K146" i="1"/>
  <c r="R146" i="1" s="1"/>
  <c r="H148" i="1"/>
  <c r="N148" i="1"/>
  <c r="H150" i="1"/>
  <c r="N150" i="1"/>
  <c r="K153" i="1"/>
  <c r="Q153" i="1"/>
  <c r="I175" i="1"/>
  <c r="N156" i="1"/>
  <c r="K157" i="1"/>
  <c r="F175" i="1"/>
  <c r="L240" i="1"/>
  <c r="D242" i="1"/>
  <c r="G268" i="1"/>
  <c r="H60" i="1"/>
  <c r="F60" i="1"/>
  <c r="J89" i="1"/>
  <c r="G106" i="1"/>
  <c r="D112" i="1"/>
  <c r="H112" i="1"/>
  <c r="G112" i="1"/>
  <c r="H124" i="1"/>
  <c r="E170" i="1"/>
  <c r="J42" i="1"/>
  <c r="J55" i="1"/>
  <c r="D159" i="1" s="1"/>
  <c r="D178" i="1" s="1"/>
  <c r="C183" i="1" s="1"/>
  <c r="D94" i="1"/>
  <c r="J94" i="1" s="1"/>
  <c r="F129" i="1"/>
  <c r="E152" i="1" s="1"/>
  <c r="D106" i="1"/>
  <c r="F118" i="1"/>
  <c r="F124" i="1"/>
  <c r="G126" i="1"/>
  <c r="E164" i="1"/>
  <c r="H145" i="1"/>
  <c r="G168" i="1"/>
  <c r="N149" i="1"/>
  <c r="I239" i="1"/>
  <c r="F239" i="1"/>
  <c r="L239" i="1"/>
  <c r="D239" i="1"/>
  <c r="J239" i="1"/>
  <c r="C111" i="2"/>
  <c r="D111" i="2" s="1"/>
  <c r="O159" i="1"/>
  <c r="H178" i="1" s="1"/>
  <c r="I178" i="1" s="1"/>
  <c r="C115" i="2"/>
  <c r="D115" i="2" s="1"/>
  <c r="O160" i="1"/>
  <c r="H179" i="1" s="1"/>
  <c r="I179" i="1"/>
  <c r="J58" i="1"/>
  <c r="C152" i="1"/>
  <c r="C171" i="1" s="1"/>
  <c r="F97" i="1"/>
  <c r="J91" i="1"/>
  <c r="C160" i="1" s="1"/>
  <c r="C179" i="1" s="1"/>
  <c r="E157" i="1"/>
  <c r="E158" i="1"/>
  <c r="F128" i="1"/>
  <c r="H106" i="1"/>
  <c r="D125" i="1"/>
  <c r="E147" i="1" s="1"/>
  <c r="F166" i="1"/>
  <c r="K147" i="1"/>
  <c r="H170" i="1"/>
  <c r="Q151" i="1"/>
  <c r="J54" i="1"/>
  <c r="I93" i="1"/>
  <c r="E145" i="1"/>
  <c r="C130" i="1"/>
  <c r="H166" i="1"/>
  <c r="Q147" i="1"/>
  <c r="F173" i="1"/>
  <c r="K154" i="1"/>
  <c r="C60" i="1"/>
  <c r="J56" i="1"/>
  <c r="J59" i="1"/>
  <c r="D160" i="1" s="1"/>
  <c r="D179" i="1" s="1"/>
  <c r="C184" i="1" s="1"/>
  <c r="E93" i="1"/>
  <c r="C95" i="1"/>
  <c r="J95" i="1" s="1"/>
  <c r="F125" i="1"/>
  <c r="E151" i="1" s="1"/>
  <c r="C106" i="1"/>
  <c r="C118" i="1"/>
  <c r="G118" i="1"/>
  <c r="D124" i="1"/>
  <c r="D129" i="1"/>
  <c r="E148" i="1" s="1"/>
  <c r="G164" i="1"/>
  <c r="N145" i="1"/>
  <c r="E168" i="1"/>
  <c r="H149" i="1"/>
  <c r="F170" i="1"/>
  <c r="K151" i="1"/>
  <c r="R151" i="1" s="1"/>
  <c r="G171" i="1"/>
  <c r="N152" i="1"/>
  <c r="J87" i="1"/>
  <c r="C159" i="1" s="1"/>
  <c r="C178" i="1" s="1"/>
  <c r="F93" i="1"/>
  <c r="E106" i="1"/>
  <c r="I106" i="1"/>
  <c r="C145" i="1"/>
  <c r="C164" i="1" s="1"/>
  <c r="I169" i="1"/>
  <c r="C153" i="1"/>
  <c r="C172" i="1" s="1"/>
  <c r="D154" i="1"/>
  <c r="D173" i="1" s="1"/>
  <c r="E166" i="1"/>
  <c r="F106" i="1"/>
  <c r="H171" i="1"/>
  <c r="Q152" i="1"/>
  <c r="G173" i="1"/>
  <c r="N154" i="1"/>
  <c r="C155" i="1"/>
  <c r="C174" i="1" s="1"/>
  <c r="H174" i="1"/>
  <c r="Q155" i="1"/>
  <c r="H164" i="1"/>
  <c r="F171" i="1"/>
  <c r="I171" i="1" s="1"/>
  <c r="D93" i="1"/>
  <c r="H97" i="1"/>
  <c r="K145" i="1"/>
  <c r="N147" i="1"/>
  <c r="K149" i="1"/>
  <c r="Q149" i="1"/>
  <c r="I172" i="1"/>
  <c r="H154" i="1"/>
  <c r="E173" i="1"/>
  <c r="D155" i="1"/>
  <c r="D174" i="1" s="1"/>
  <c r="F174" i="1"/>
  <c r="K155" i="1"/>
  <c r="E176" i="1"/>
  <c r="H157" i="1"/>
  <c r="G176" i="1"/>
  <c r="I266" i="1"/>
  <c r="G266" i="1"/>
  <c r="E266" i="1"/>
  <c r="E177" i="1"/>
  <c r="I177" i="1" s="1"/>
  <c r="J238" i="1"/>
  <c r="F240" i="1"/>
  <c r="I241" i="1"/>
  <c r="J242" i="1"/>
  <c r="I264" i="1"/>
  <c r="I268" i="1"/>
  <c r="Q156" i="1"/>
  <c r="N158" i="1"/>
  <c r="R158" i="1" s="1"/>
  <c r="C214" i="1"/>
  <c r="C219" i="1" s="1"/>
  <c r="J241" i="1"/>
  <c r="D241" i="1"/>
  <c r="D113" i="2"/>
  <c r="D112" i="2"/>
  <c r="E103" i="3"/>
  <c r="E97" i="3"/>
  <c r="E102" i="3"/>
  <c r="E99" i="3"/>
  <c r="E101" i="3"/>
  <c r="E96" i="3"/>
  <c r="I170" i="1" l="1"/>
  <c r="R153" i="1"/>
  <c r="I168" i="1"/>
  <c r="R147" i="1"/>
  <c r="F130" i="1"/>
  <c r="J97" i="1"/>
  <c r="R156" i="1"/>
  <c r="R155" i="1"/>
  <c r="E130" i="1"/>
  <c r="H130" i="1"/>
  <c r="R150" i="1"/>
  <c r="I130" i="1"/>
  <c r="E159" i="1"/>
  <c r="R157" i="1"/>
  <c r="R152" i="1"/>
  <c r="R148" i="1"/>
  <c r="R160" i="1" s="1"/>
  <c r="D184" i="1" s="1"/>
  <c r="R154" i="1"/>
  <c r="G130" i="1"/>
  <c r="J93" i="1"/>
  <c r="I166" i="1"/>
  <c r="R145" i="1"/>
  <c r="I176" i="1"/>
  <c r="I173" i="1"/>
  <c r="R149" i="1"/>
  <c r="E160" i="1"/>
  <c r="I164" i="1"/>
  <c r="J112" i="1"/>
  <c r="D130" i="1"/>
  <c r="I174" i="1"/>
  <c r="J106" i="1"/>
  <c r="J60" i="1"/>
  <c r="E184" i="1" l="1"/>
  <c r="G184" i="1"/>
  <c r="I184" i="1" s="1"/>
  <c r="F184" i="1"/>
  <c r="R159" i="1"/>
  <c r="D183" i="1" s="1"/>
  <c r="H184" i="1"/>
  <c r="J130" i="1"/>
  <c r="E183" i="1" l="1"/>
  <c r="G183" i="1"/>
  <c r="F183" i="1"/>
  <c r="H183" i="1" l="1"/>
  <c r="I183" i="1"/>
</calcChain>
</file>

<file path=xl/sharedStrings.xml><?xml version="1.0" encoding="utf-8"?>
<sst xmlns="http://schemas.openxmlformats.org/spreadsheetml/2006/main" count="633" uniqueCount="382">
  <si>
    <t>Заполнять колонки, выделенные цветом</t>
  </si>
  <si>
    <t>Название лесхоза</t>
  </si>
  <si>
    <t>Год заполнения</t>
  </si>
  <si>
    <r>
      <t xml:space="preserve">Заполненные данные отправить на электронный адрес </t>
    </r>
    <r>
      <rPr>
        <b/>
        <sz val="14"/>
        <color rgb="FFFF0000"/>
        <rFont val="Arial"/>
        <family val="2"/>
        <charset val="204"/>
      </rPr>
      <t>standart@belgiproles.by</t>
    </r>
  </si>
  <si>
    <t>Земли лесного фонда, на которых ведется лесное хозяйство</t>
  </si>
  <si>
    <t>1.2 Доля покрытых лесом земель от общей площади лесного фонда *</t>
  </si>
  <si>
    <t>Год</t>
  </si>
  <si>
    <t>Общая площадь лесного фонда, га</t>
  </si>
  <si>
    <t>Покрытая лесом площадь, га</t>
  </si>
  <si>
    <t>%</t>
  </si>
  <si>
    <t>всего</t>
  </si>
  <si>
    <t>га</t>
  </si>
  <si>
    <t>хвойные</t>
  </si>
  <si>
    <t>% от хвойных</t>
  </si>
  <si>
    <t>твердолиственные</t>
  </si>
  <si>
    <t>мягколиственные</t>
  </si>
  <si>
    <t>1.4 Общие и средние запасы на 1 га покрытых лесом земель по преобладающим породам и группам возраста *</t>
  </si>
  <si>
    <t>1.3 Доля спелых лесов от общей площади покрытых лесом земель, в т.ч. хвойных, твердолиственных, мягколиственных *</t>
  </si>
  <si>
    <t>сосна</t>
  </si>
  <si>
    <t>ель</t>
  </si>
  <si>
    <t>дуб</t>
  </si>
  <si>
    <t>береза</t>
  </si>
  <si>
    <t>ольха ч.</t>
  </si>
  <si>
    <t>осина</t>
  </si>
  <si>
    <t>прочие</t>
  </si>
  <si>
    <t>итого</t>
  </si>
  <si>
    <t>Группа возраста</t>
  </si>
  <si>
    <t>Молодняки</t>
  </si>
  <si>
    <t>Средневозрастные</t>
  </si>
  <si>
    <t>Приспевающие</t>
  </si>
  <si>
    <t>Спелые</t>
  </si>
  <si>
    <t>ИТОГО</t>
  </si>
  <si>
    <r>
      <t>Общий запас, тыс м</t>
    </r>
    <r>
      <rPr>
        <vertAlign val="superscript"/>
        <sz val="10"/>
        <color theme="1"/>
        <rFont val="Arial"/>
        <family val="2"/>
        <charset val="204"/>
      </rPr>
      <t>3</t>
    </r>
  </si>
  <si>
    <r>
      <t>Изменения, тыс м</t>
    </r>
    <r>
      <rPr>
        <vertAlign val="superscript"/>
        <sz val="10"/>
        <color theme="1"/>
        <rFont val="Arial"/>
        <family val="2"/>
        <charset val="204"/>
      </rPr>
      <t>3</t>
    </r>
  </si>
  <si>
    <r>
      <t>Средний запас, м</t>
    </r>
    <r>
      <rPr>
        <vertAlign val="superscript"/>
        <sz val="10"/>
        <color theme="1"/>
        <rFont val="Arial"/>
        <family val="2"/>
        <charset val="204"/>
      </rPr>
      <t>3</t>
    </r>
    <r>
      <rPr>
        <sz val="10"/>
        <color theme="1"/>
        <rFont val="Arial"/>
        <family val="2"/>
        <charset val="204"/>
      </rPr>
      <t>/га</t>
    </r>
  </si>
  <si>
    <t>1.5 Текущее и среднее изменение запасов по преобладающим породам, группам лесов</t>
  </si>
  <si>
    <t>среднеее значение</t>
  </si>
  <si>
    <r>
      <t>Среднее изменение запаса, м</t>
    </r>
    <r>
      <rPr>
        <vertAlign val="superscript"/>
        <sz val="10"/>
        <color theme="1"/>
        <rFont val="Arial"/>
        <family val="2"/>
        <charset val="204"/>
      </rPr>
      <t>3</t>
    </r>
    <r>
      <rPr>
        <sz val="10"/>
        <color theme="1"/>
        <rFont val="Arial"/>
        <family val="2"/>
        <charset val="204"/>
      </rPr>
      <t>/га</t>
    </r>
  </si>
  <si>
    <t>/100 га</t>
  </si>
  <si>
    <t>Основные древесные породы</t>
  </si>
  <si>
    <t>Общий запас, тыс.м3</t>
  </si>
  <si>
    <t>Средний запас, м3/га</t>
  </si>
  <si>
    <t>Общий запас фитомассы, тыс.т.</t>
  </si>
  <si>
    <t>запас, тыс.м3</t>
  </si>
  <si>
    <t>коэфф.</t>
  </si>
  <si>
    <t>запас фитомассы, тыс.т.</t>
  </si>
  <si>
    <t>Сосна</t>
  </si>
  <si>
    <t>Ель</t>
  </si>
  <si>
    <t>Дуб</t>
  </si>
  <si>
    <t>Береза</t>
  </si>
  <si>
    <t>Ольха черная</t>
  </si>
  <si>
    <t>Осина</t>
  </si>
  <si>
    <t>Прочие</t>
  </si>
  <si>
    <t>Итого:</t>
  </si>
  <si>
    <t>Порода</t>
  </si>
  <si>
    <t>Запас фитомассы, тыс.м3</t>
  </si>
  <si>
    <t>Общий запас фи-томассы, тыс.т.</t>
  </si>
  <si>
    <t>молодняки</t>
  </si>
  <si>
    <t>средневозрастные</t>
  </si>
  <si>
    <t>приспевающие</t>
  </si>
  <si>
    <t>спелые</t>
  </si>
  <si>
    <t>Итого</t>
  </si>
  <si>
    <t>Общий запас древостоев, тыс.м3</t>
  </si>
  <si>
    <t>Запас депонируемого углерода, тыс.т.</t>
  </si>
  <si>
    <t>т/га</t>
  </si>
  <si>
    <t>т/м3</t>
  </si>
  <si>
    <t>годы</t>
  </si>
  <si>
    <t>Лесистость по районам, %</t>
  </si>
  <si>
    <t>1.6 Накопление углерода в лесных насаждениях и общий запас фитомассы по преобладающим породам и классам возраста</t>
  </si>
  <si>
    <t>Расчет запаса фитомассы в разрезе пород</t>
  </si>
  <si>
    <t xml:space="preserve"> _____________ район</t>
  </si>
  <si>
    <t>_________________ район</t>
  </si>
  <si>
    <t>_______________ район</t>
  </si>
  <si>
    <t>Сведения о приемке-передаче земель лесного фодна за</t>
  </si>
  <si>
    <t>гг. по лесхозу</t>
  </si>
  <si>
    <t>Годы</t>
  </si>
  <si>
    <t>Принято, га</t>
  </si>
  <si>
    <t>не лесных земель, га</t>
  </si>
  <si>
    <t>лесных земель, га</t>
  </si>
  <si>
    <t>Переда-но, га</t>
  </si>
  <si>
    <t>В том числе</t>
  </si>
  <si>
    <t>Вид пользования, в который перелади земли</t>
  </si>
  <si>
    <t>Решение о передаче земель в другой вид пользования</t>
  </si>
  <si>
    <t>Всего погибло лесов</t>
  </si>
  <si>
    <t>пожары</t>
  </si>
  <si>
    <t>избыточное увлажне-ние</t>
  </si>
  <si>
    <t>болезни и вредите-ли леса</t>
  </si>
  <si>
    <t>доля от покры-той лесом площади %</t>
  </si>
  <si>
    <t>повреж-дение дикими животны-ми</t>
  </si>
  <si>
    <t>ветрова-лы и другие стихий-ные факторы</t>
  </si>
  <si>
    <t>Причины, га</t>
  </si>
  <si>
    <t>Общая площадь, га</t>
  </si>
  <si>
    <t>Защитные леса</t>
  </si>
  <si>
    <t>Эксплуатационные леса</t>
  </si>
  <si>
    <t>в т.ч. водоохранные</t>
  </si>
  <si>
    <t>Площадь лесов естественного происхождения, га</t>
  </si>
  <si>
    <t>Покрытая лесом площадь</t>
  </si>
  <si>
    <t>Хвойные</t>
  </si>
  <si>
    <t>Твердолиственные</t>
  </si>
  <si>
    <t>Мягколиственные</t>
  </si>
  <si>
    <t>площадь, га</t>
  </si>
  <si>
    <t>процент, %</t>
  </si>
  <si>
    <t>Оптимальная структура по лесоустройству, %</t>
  </si>
  <si>
    <t>Доля ООПТ, %</t>
  </si>
  <si>
    <t>4.8 Суммарная площадь избыточно увлажненных лесных земель, болот (тип лесорастительных условий А4, А5, В4, В5, С4, С5, D4, D5) и земель под водой</t>
  </si>
  <si>
    <t>Площадь избыточно увлажненных земель, га</t>
  </si>
  <si>
    <t>Доля избыточно увлажненных земель, %</t>
  </si>
  <si>
    <t>Площадь загрязненных радионуклидами земель, га</t>
  </si>
  <si>
    <t>Доля загрязненных земель от общей площади, %</t>
  </si>
  <si>
    <t>Распределение загрязненных территорий по зонам радиоактивного загрязнения, га</t>
  </si>
  <si>
    <t>II</t>
  </si>
  <si>
    <t>III</t>
  </si>
  <si>
    <t>IV</t>
  </si>
  <si>
    <t>Площадь рекреационно-оздоровительных лесов, га</t>
  </si>
  <si>
    <t xml:space="preserve"> в том числе вокруг населенных пунктов</t>
  </si>
  <si>
    <t>Покрытые лесом земли, га.</t>
  </si>
  <si>
    <t>% от твердолиствен-ных</t>
  </si>
  <si>
    <t>% от мягколис-твенных</t>
  </si>
  <si>
    <t>Рубка</t>
  </si>
  <si>
    <t>План</t>
  </si>
  <si>
    <t>Факт</t>
  </si>
  <si>
    <t>Выполнение плана, %</t>
  </si>
  <si>
    <t>объем, тыс.м3</t>
  </si>
  <si>
    <t>объем по ликвиду</t>
  </si>
  <si>
    <t>ОСВ</t>
  </si>
  <si>
    <t>ПРЧ</t>
  </si>
  <si>
    <t>ПРЖ</t>
  </si>
  <si>
    <t>ПРХ</t>
  </si>
  <si>
    <t>ВСР</t>
  </si>
  <si>
    <t>РО и переформ.</t>
  </si>
  <si>
    <t>РР</t>
  </si>
  <si>
    <t>Всего РУ</t>
  </si>
  <si>
    <t>% РУ от РПП</t>
  </si>
  <si>
    <t>Х</t>
  </si>
  <si>
    <t>Всего РПП</t>
  </si>
  <si>
    <t>ССР</t>
  </si>
  <si>
    <t>Ежег. прирост, м3/га</t>
  </si>
  <si>
    <t>тыс.м3</t>
  </si>
  <si>
    <t>в т.ч. с 1 га покрытой лесом площади</t>
  </si>
  <si>
    <t>Расчетная лесосека, тыс.м3</t>
  </si>
  <si>
    <t>расчетная лесосека, тыс.м3</t>
  </si>
  <si>
    <t>факт. по выпис. билетам</t>
  </si>
  <si>
    <t xml:space="preserve">запас на 1 га </t>
  </si>
  <si>
    <t>РГП с сохранением подроста, га</t>
  </si>
  <si>
    <t>план</t>
  </si>
  <si>
    <t>факт</t>
  </si>
  <si>
    <t>план по лесоустройству</t>
  </si>
  <si>
    <t>Процент от прироста, %</t>
  </si>
  <si>
    <t>Площадь и запас лесов</t>
  </si>
  <si>
    <t>Охрана леса</t>
  </si>
  <si>
    <t>Количество случаев лесных пожаров, шт.</t>
  </si>
  <si>
    <t>Площадь одного пожара, га</t>
  </si>
  <si>
    <t>Объем незаконных рубок, м3</t>
  </si>
  <si>
    <t>Мероприятие</t>
  </si>
  <si>
    <t>Устройство минполос, км</t>
  </si>
  <si>
    <t>Устройство противопожарных разрывов, км</t>
  </si>
  <si>
    <t>Расчистка противопожарных разрывов, м³</t>
  </si>
  <si>
    <t>Уход за минполосами, км</t>
  </si>
  <si>
    <t xml:space="preserve">Выступление в СМИ, раз </t>
  </si>
  <si>
    <t>Проведено лекций, шт.</t>
  </si>
  <si>
    <t>Разослано листовок, шт.</t>
  </si>
  <si>
    <t>Установлено аншлагов, шт.</t>
  </si>
  <si>
    <t>Установлено шлагбаумов, шт.</t>
  </si>
  <si>
    <t>Оборудовано в лесу:</t>
  </si>
  <si>
    <t>- мест отдыха, шт.</t>
  </si>
  <si>
    <t>- стоянок для машин, шт.</t>
  </si>
  <si>
    <t>- кострищ, шт.</t>
  </si>
  <si>
    <t>Наименование</t>
  </si>
  <si>
    <t>ПНВ</t>
  </si>
  <si>
    <t>ПХС 1 типа</t>
  </si>
  <si>
    <t>ПХС 2 типа</t>
  </si>
  <si>
    <t>ППИ</t>
  </si>
  <si>
    <t>пожарные автоцистерны</t>
  </si>
  <si>
    <t>прицепные емкости</t>
  </si>
  <si>
    <t>мотопомпы</t>
  </si>
  <si>
    <t>ранцевые емкости</t>
  </si>
  <si>
    <t>Лесовосстановление и лесоразведение</t>
  </si>
  <si>
    <t>в том числе, га</t>
  </si>
  <si>
    <t>лесные культуры</t>
  </si>
  <si>
    <t>содействие ест. возобн.</t>
  </si>
  <si>
    <t>Площадь вырубок, га</t>
  </si>
  <si>
    <t>Лесокультурный фонд вырубок, га</t>
  </si>
  <si>
    <t>Создано лесных культур</t>
  </si>
  <si>
    <t>год</t>
  </si>
  <si>
    <t>Всего</t>
  </si>
  <si>
    <t>Дуб чер.</t>
  </si>
  <si>
    <t>Ясень</t>
  </si>
  <si>
    <t>Лц</t>
  </si>
  <si>
    <t>Ольха ч.</t>
  </si>
  <si>
    <t>Клен</t>
  </si>
  <si>
    <t>Средн. %</t>
  </si>
  <si>
    <t>Чистые лесные культуры</t>
  </si>
  <si>
    <t>Смешанные лесные культуры</t>
  </si>
  <si>
    <t>Генетические 
резерваты, га</t>
  </si>
  <si>
    <t>ПЛСУ, га</t>
  </si>
  <si>
    <t>Плюсовые 
деревья, шт</t>
  </si>
  <si>
    <t>Маточные 
плантации, га</t>
  </si>
  <si>
    <t xml:space="preserve"> ПЛСП 
I порядка, га</t>
  </si>
  <si>
    <t>ПЛСП 
II порядка, га</t>
  </si>
  <si>
    <t>Наименование 
препарата</t>
  </si>
  <si>
    <t>Израсходаванное количектво, кг / литры</t>
  </si>
  <si>
    <t>Норма 
расхода по факту</t>
  </si>
  <si>
    <t>Норма 
расхода по реестру</t>
  </si>
  <si>
    <t>4.20 Проектирование лесных культур на особо охраняемых природных территориях *</t>
  </si>
  <si>
    <t>Площадь лесных культур в очагах корневой губки, га</t>
  </si>
  <si>
    <t>Площадь лесных культур на ООПТ, га</t>
  </si>
  <si>
    <t>Год вырубки</t>
  </si>
  <si>
    <t>% от намеченного лесоустройством</t>
  </si>
  <si>
    <t>Вид</t>
  </si>
  <si>
    <t>Ед.изм.</t>
  </si>
  <si>
    <t>Заготовка древесных соков</t>
  </si>
  <si>
    <t>Заготовка дикораст. плодов, орехов, ягод, грибов</t>
  </si>
  <si>
    <t>Заготовка дикораст. раст., использ. в кач. лекарств., технич. и др. сырья</t>
  </si>
  <si>
    <t>Сенокошение</t>
  </si>
  <si>
    <t>Пастьба скота</t>
  </si>
  <si>
    <t>Размещение ульев и пасек</t>
  </si>
  <si>
    <t>Заготовка деревьев новогодних</t>
  </si>
  <si>
    <t>Заготовка веток деревьев и бересты</t>
  </si>
  <si>
    <t>Заготовка хоз метел</t>
  </si>
  <si>
    <t>Численность, шт.</t>
  </si>
  <si>
    <t>Оптимальная численность, шт.</t>
  </si>
  <si>
    <t>Охотничьи хозяйства на территории лесного фонда</t>
  </si>
  <si>
    <t>Наименование ЛОХ</t>
  </si>
  <si>
    <t>Принадлежность 
хозяйства</t>
  </si>
  <si>
    <t>Площадь 
хозяйства, тыс га</t>
  </si>
  <si>
    <t>в том числе, тыс га</t>
  </si>
  <si>
    <t>лесные 
угодья</t>
  </si>
  <si>
    <t>полевые 
угодья</t>
  </si>
  <si>
    <t>водно-болотные 
угодья</t>
  </si>
  <si>
    <t>Показатели</t>
  </si>
  <si>
    <t>Проведено рейдов</t>
  </si>
  <si>
    <t>Вскрыто нарушений</t>
  </si>
  <si>
    <t xml:space="preserve">Наличие проекта ведения охотничьего хозяйства на  </t>
  </si>
  <si>
    <t>Экономическая эффективность лесного комплекса</t>
  </si>
  <si>
    <t>Объем реализации, тыс. м3</t>
  </si>
  <si>
    <t>продукция д/о</t>
  </si>
  <si>
    <t>в круглом виде</t>
  </si>
  <si>
    <t>остаток 
деловой др-ны</t>
  </si>
  <si>
    <t xml:space="preserve"> Всего</t>
  </si>
  <si>
    <t>тыс. дол.</t>
  </si>
  <si>
    <t>Средняя заработная плата работников, руб.</t>
  </si>
  <si>
    <t>Всего работни-ков</t>
  </si>
  <si>
    <t>из них имеет образование</t>
  </si>
  <si>
    <t>высшее</t>
  </si>
  <si>
    <t>среднее специальное</t>
  </si>
  <si>
    <t>среднее</t>
  </si>
  <si>
    <t>чел.</t>
  </si>
  <si>
    <t>Повышение квалификации и переподготовка кадров, чел.</t>
  </si>
  <si>
    <t>Расходы на подготовку, переподготовку кадров и повышение квалификации,  руб.</t>
  </si>
  <si>
    <t>Численность лесной охраны</t>
  </si>
  <si>
    <t>Укомплектованность, %</t>
  </si>
  <si>
    <t>норм.</t>
  </si>
  <si>
    <t>факт.</t>
  </si>
  <si>
    <t>на дату заполнения</t>
  </si>
  <si>
    <t>Расходы на охрану труда,  руб.</t>
  </si>
  <si>
    <t>в т.ч. на одного работающего</t>
  </si>
  <si>
    <t>Расходы на безопасное выполнение работ в зонах радиационного загрязнения, руб.</t>
  </si>
  <si>
    <t>Затраты на обеспечение работников СИЗ,  руб.</t>
  </si>
  <si>
    <t>Спелые и перестой-ные</t>
  </si>
  <si>
    <t>До получения нового учета лесного фонда год заполнения и данные берутся по предыдущему учету ЛФ</t>
  </si>
  <si>
    <t>По взозникающим вопросам звонить   +375 (17) 353-16-98</t>
  </si>
  <si>
    <r>
      <t>Изменения, м</t>
    </r>
    <r>
      <rPr>
        <vertAlign val="superscript"/>
        <sz val="10"/>
        <color theme="1"/>
        <rFont val="Arial"/>
        <family val="2"/>
        <charset val="204"/>
      </rPr>
      <t>3</t>
    </r>
  </si>
  <si>
    <t>Год ставится по фактическому году заполнения</t>
  </si>
  <si>
    <t>% от покрытой лесом</t>
  </si>
  <si>
    <t>покрытая лесом площадь района/на площадь всего района</t>
  </si>
  <si>
    <t>1.7 Средняя протяженность лесных дорог на единицу площади лесного фонда, км/ га</t>
  </si>
  <si>
    <t>1.10 Лесистость территории административного района *</t>
  </si>
  <si>
    <t>1.11 Перевод лесных земель в другие виды земль*</t>
  </si>
  <si>
    <t>2.1 Общая площадь лесов, усыхающих или погибших под воздействием неблагоприятных факторов (пожаров, насекомых и болезней, промышленных выбросов и прочих факторов), и их доля от общей площади покрытых лесом земель*</t>
  </si>
  <si>
    <t>в том числе погибших (списанных)</t>
  </si>
  <si>
    <t>2.3 Площадь лесных культур и молодняков, поврежденных охотничьими и другими видами животных*</t>
  </si>
  <si>
    <t>2.2. Площадь лесов пострадавших от ветровалов и других стихийных факторов*</t>
  </si>
  <si>
    <t>3.1 Выделение защитных лесов</t>
  </si>
  <si>
    <t xml:space="preserve">3.2 Выделение лесов, расположенных в границах водоохранных зон, в том числе в прибрежных полосах, гидрологических буферных зонах естественных болот, на торфяниках </t>
  </si>
  <si>
    <t>3.3 Выделение рекреационно-оздоровительных лесов</t>
  </si>
  <si>
    <t>4.1 Выделение природоохранных лесов</t>
  </si>
  <si>
    <t>Природоохранные леса</t>
  </si>
  <si>
    <t>Рекреационно-оздоровительные леса</t>
  </si>
  <si>
    <t>4.2 Доля покрытых лесом земель естественного происхождения по основным лесообразующим породам*</t>
  </si>
  <si>
    <t>4.3 Доля покрытых лесом земель по основным лесообразующим породам от общей площади покрытых лесом земель*</t>
  </si>
  <si>
    <t>4.4 Доля площадей, занимаемых хвойными, твердолиственными, мягколиственными породами*</t>
  </si>
  <si>
    <t>4.5 Распределения покрытых лесом земель по классам возраста (возрастная структура)</t>
  </si>
  <si>
    <t>Площадь природоохранных лесов, га</t>
  </si>
  <si>
    <t>в том числе</t>
  </si>
  <si>
    <t>ООПТ</t>
  </si>
  <si>
    <t xml:space="preserve">мест обитания краснокнижных видов </t>
  </si>
  <si>
    <t>редких ландшафтов и биотопов</t>
  </si>
  <si>
    <t>4.7 Площадь земель лесного фонда, предназначенных для сохранения или поддержания генетического разнообразия (лесные генетические резерваты, плюсовые лесные нассаждения, постоянные лесосеменные участки, плюсовые деревья, лесосеменные плантации), и их состояние *</t>
  </si>
  <si>
    <t>Плюсовые лесные  
насаждения, га</t>
  </si>
  <si>
    <t>5.1 Леса, расположенные в границах полос вокруг городов, населенных пунктов, садоводческих товариществ и дачных кооперативов</t>
  </si>
  <si>
    <t>5.2 Леса, расположенные в границах полос вокруг лечебных, санаторно-курортных и оздоровительных объектов</t>
  </si>
  <si>
    <t>6.1 Зонирование территорий радиоактивного загрязнения лесного фонда*</t>
  </si>
  <si>
    <t>I</t>
  </si>
  <si>
    <t>Площадь лесных культур и молодняков, поврежденных охотничьими и другими видами животных, га</t>
  </si>
  <si>
    <t xml:space="preserve"> в том числе вокруг леч., сан.-кур. и озд. объектов</t>
  </si>
  <si>
    <r>
      <t>запас, тыс. м</t>
    </r>
    <r>
      <rPr>
        <vertAlign val="superscript"/>
        <sz val="10"/>
        <rFont val="Arial"/>
        <family val="2"/>
        <charset val="204"/>
      </rPr>
      <t>3</t>
    </r>
  </si>
  <si>
    <t>1.24 Объемы и интенсивность рубок ухода *</t>
  </si>
  <si>
    <t>РУ за подростом</t>
  </si>
  <si>
    <t>Рубки промежуточного пользования и прочие рубки</t>
  </si>
  <si>
    <t>УЗ</t>
  </si>
  <si>
    <t>Прочие рубки</t>
  </si>
  <si>
    <t>и другие</t>
  </si>
  <si>
    <t>Всего прочих</t>
  </si>
  <si>
    <t xml:space="preserve">Технология заготовки древесины при рубках главного пользования </t>
  </si>
  <si>
    <t>1.28 Общий объем рубок леса *</t>
  </si>
  <si>
    <t>1.29 Общий объем заготовки древесины при рубках главного пользования*</t>
  </si>
  <si>
    <t>Общий объем рубок леса</t>
  </si>
  <si>
    <t>Факт. объем заготовки древесины при РГП, тыс.м3</t>
  </si>
  <si>
    <t>факт. объем заготовки древесины при РГП, тыс.м3</t>
  </si>
  <si>
    <t>1.30 Площади и запасы спелого леса *</t>
  </si>
  <si>
    <t>1.32 Назначение рубок главного пользования с сохранением подроста</t>
  </si>
  <si>
    <t>3.27 Сохранение средозащитных функций леса при проведении постепенных рубок главного пользования*</t>
  </si>
  <si>
    <t>Постепенные РГП, га</t>
  </si>
  <si>
    <t>2.34 Сохранение лесной среды, состояния древостоев, водоохранных, защитных и других свойств леса, своевременное и рациональное использование спелой древесины при проведении РГП</t>
  </si>
  <si>
    <t>2.13 Профилактические мероприятия по охране леса</t>
  </si>
  <si>
    <t>2.22 Численность и техническая оснащенность лесопожарных служб</t>
  </si>
  <si>
    <t>п. 4 Приложение А Укомплектованность кадрами лесной охраны</t>
  </si>
  <si>
    <t>п. 5 Приложение А  Учет лесных пожаров и лесонарушений *</t>
  </si>
  <si>
    <t>Защита леса</t>
  </si>
  <si>
    <t>2.9 Учет применения средств защиты растений (пестицидов)*</t>
  </si>
  <si>
    <t>2.10 Средства защиты растений (пестициды), применяемые для контроля численности вредителей и болезней леса*</t>
  </si>
  <si>
    <t>2.11 Использование пестицидов, отнесенных по степени опасности к категориям IA и IB*</t>
  </si>
  <si>
    <t>2.12 Применение хлорированных углеводородов и других стойких органических загрязнителей*</t>
  </si>
  <si>
    <t>2.6 Проведение мер борьбы с вредителями и болезнями леса*</t>
  </si>
  <si>
    <t>1.16 Выбор способа лесовосстановления</t>
  </si>
  <si>
    <t>1.17 Сроки лесовосстановления *</t>
  </si>
  <si>
    <t>2.23 Проектирование лесных культур</t>
  </si>
  <si>
    <t>2.24 Способ лесовосстановления</t>
  </si>
  <si>
    <t>Всего лесовосстановительных мероприятий, га</t>
  </si>
  <si>
    <t>содействие ест. возобн. без мер содействия</t>
  </si>
  <si>
    <t>Остаток лесокультурного фонда, га</t>
  </si>
  <si>
    <t>4.19 Выбор главной породы при искусственном лесовосстановлении и лесоразведении</t>
  </si>
  <si>
    <t>1.20 Создание лесных насаждений на землях, переданных в состав лесного фонда из сельскохозяйственного пользования</t>
  </si>
  <si>
    <t>Площадь лесных культур на землях,переданных в состав лесного фонда из с/х пользования, га</t>
  </si>
  <si>
    <t xml:space="preserve">2.17  Средний класс пожарной опасности по лесхозу (согласно проекта лесоустройства)  </t>
  </si>
  <si>
    <t>1.21 Лесовосстановление и лесоразведение на участках нелесных ценных природных комплексов и объектов</t>
  </si>
  <si>
    <t>1.22 Создание плантационных лесных культур на месте деградировавших лесов</t>
  </si>
  <si>
    <t>2.28 Лесовосстановление на вырубках хвойных насаждений, пораженных корневыми гнилями (очагах корневой губки)</t>
  </si>
  <si>
    <t>3.9 Создание защитных насаждений на оврагах, балках и склонах, песках, берегах рек и водоемов, сан.-озд. зон вокруг предприятий химической, металлургической, нефтяной, цементной и др. отраслей промышленности - источников загрязнения окружающей среды</t>
  </si>
  <si>
    <t>6.13 Создание лесных культур в зонах радиоактивного загрязнения</t>
  </si>
  <si>
    <t>Площадь лесных культур на участках нелесных ценных природных комплексов и объектов, га</t>
  </si>
  <si>
    <t>Площадь плантационных лесных культур на месте деградировавших лесов, га</t>
  </si>
  <si>
    <t>Площадь  лесных культур в зонах радиоактивного загрязнения, га</t>
  </si>
  <si>
    <t xml:space="preserve">Площадь  защитных лесных насаждений, га </t>
  </si>
  <si>
    <t>Заготовка живицы и второстепенных лесных ресурсов и побочное лесопользование</t>
  </si>
  <si>
    <t>1.37 Назначение, отвод, оформление и передача лесопользователю участков лесного фонда для заготовки живицы, заготовка живицы</t>
  </si>
  <si>
    <t>Участки лесного фонда для заготовки живицы, назначенные лесоустройством, га</t>
  </si>
  <si>
    <t>Осуществляется заготовка живицы</t>
  </si>
  <si>
    <t>Закончена заготовка живицы и не вырублено на конец года, га</t>
  </si>
  <si>
    <t>1.38 Объемы заготовки второстепенных лесных ресурсов и побочного лесопользования*</t>
  </si>
  <si>
    <t>Товарный мед</t>
  </si>
  <si>
    <t>Заготовка банных веников</t>
  </si>
  <si>
    <t xml:space="preserve">4.37 Использование стимуляторов выхода живицы* (ОБЯЗАТЕЛЬНО ДЛЯ ЗАПОЛНЕНИЯ) - </t>
  </si>
  <si>
    <t>Ведение охотничьего хозяйства и охота</t>
  </si>
  <si>
    <t>4.40 Численность диких животных</t>
  </si>
  <si>
    <t>4.42 Уровень биотехнических мероприятий</t>
  </si>
  <si>
    <t>5.22 Соблюдение правил и сроков охоты</t>
  </si>
  <si>
    <r>
      <t>Объем заготовки, тыс.м</t>
    </r>
    <r>
      <rPr>
        <vertAlign val="superscript"/>
        <sz val="10"/>
        <rFont val="Arial"/>
        <family val="2"/>
        <charset val="204"/>
      </rPr>
      <t>3</t>
    </r>
  </si>
  <si>
    <r>
      <t>Объем переработки,    тыс. м</t>
    </r>
    <r>
      <rPr>
        <vertAlign val="superscript"/>
        <sz val="10"/>
        <rFont val="Arial"/>
        <family val="2"/>
        <charset val="204"/>
      </rPr>
      <t>3</t>
    </r>
  </si>
  <si>
    <r>
      <t>м</t>
    </r>
    <r>
      <rPr>
        <vertAlign val="superscript"/>
        <sz val="10"/>
        <rFont val="Arial"/>
        <family val="2"/>
        <charset val="204"/>
      </rPr>
      <t>3</t>
    </r>
  </si>
  <si>
    <t>5.27 Заготовка и реализация деловой древесины *</t>
  </si>
  <si>
    <t>5.31 Экспорт лесной продукции*</t>
  </si>
  <si>
    <t>Коллективный договор (дата принятия и срок действия)</t>
  </si>
  <si>
    <t>16 Соглашения и коллективные договоры</t>
  </si>
  <si>
    <t>18 Оплата труда работников*</t>
  </si>
  <si>
    <t>Защита социальных и экономических прав работников лесного хозяйства</t>
  </si>
  <si>
    <t>Менеджмент здоровья и безопасности при профессиональной деятельности (упраление охраной труда)</t>
  </si>
  <si>
    <t>20 Расходы на охрану труда в 5-летней динамике*</t>
  </si>
  <si>
    <t>21 Расходы на безопасное выполнение работ в зонах радиационного загрязнения в 5-летней динамике*</t>
  </si>
  <si>
    <t>34 Затраты по обеспечению работников средствами индивидуальной защиты*</t>
  </si>
  <si>
    <t>Компетентность</t>
  </si>
  <si>
    <t>9.2.2 Образовательный уровень работников</t>
  </si>
  <si>
    <t>9.2.3 Повышение квалификации и переподготовка кадров всех звеньев *</t>
  </si>
  <si>
    <t>9.2.4 Расходы на подготовку, переподготовку кадров и повышение квалификации</t>
  </si>
  <si>
    <t>Наименование вредителя или болезни</t>
  </si>
  <si>
    <t>Площадь очагов текущего года, га</t>
  </si>
  <si>
    <t>в том числе, требующих мер борьбы, га</t>
  </si>
  <si>
    <t>Среднесписочное количество работников (по отчету)</t>
  </si>
  <si>
    <t>Площадь и доля спелых лесов</t>
  </si>
  <si>
    <t>Объем выполнения по годам</t>
  </si>
  <si>
    <t>Наименование биотехнических мероприятий (единицы измерения - га, кг и др.)</t>
  </si>
  <si>
    <t xml:space="preserve">Наличие проекта ведения лесного хозяйства 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</si>
</sst>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b/>
      <u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i/>
      <sz val="12"/>
      <name val="Arial"/>
      <family val="2"/>
      <charset val="204"/>
    </font>
    <font>
      <b/>
      <u/>
      <sz val="10"/>
      <name val="Arial"/>
      <family val="2"/>
      <charset val="204"/>
    </font>
    <font>
      <i/>
      <sz val="10"/>
      <color indexed="10"/>
      <name val="Arial"/>
      <family val="2"/>
      <charset val="204"/>
    </font>
    <font>
      <vertAlign val="superscript"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"/>
      <family val="2"/>
      <charset val="204"/>
    </font>
    <font>
      <i/>
      <sz val="10"/>
      <color indexed="10"/>
      <name val="Arial Cyr"/>
      <charset val="204"/>
    </font>
    <font>
      <u/>
      <sz val="10"/>
      <name val="Arial"/>
      <family val="2"/>
      <charset val="204"/>
    </font>
    <font>
      <u/>
      <sz val="12"/>
      <name val="Arial Cyr"/>
      <charset val="204"/>
    </font>
    <font>
      <u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b/>
      <u/>
      <sz val="10"/>
      <color rgb="FFFF0000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382">
    <xf numFmtId="0" fontId="0" fillId="0" borderId="0" xfId="0"/>
    <xf numFmtId="0" fontId="10" fillId="0" borderId="0" xfId="0" applyFont="1" applyProtection="1">
      <protection locked="0" hidden="1"/>
    </xf>
    <xf numFmtId="164" fontId="11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locked="0" hidden="1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5" fillId="2" borderId="1" xfId="0" applyFont="1" applyFill="1" applyBorder="1" applyProtection="1">
      <protection locked="0"/>
    </xf>
    <xf numFmtId="0" fontId="10" fillId="0" borderId="0" xfId="0" applyFont="1" applyProtection="1">
      <protection locked="0"/>
    </xf>
    <xf numFmtId="164" fontId="8" fillId="0" borderId="1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18" fillId="0" borderId="0" xfId="0" applyFont="1" applyProtection="1">
      <protection locked="0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Protection="1">
      <protection locked="0"/>
    </xf>
    <xf numFmtId="0" fontId="11" fillId="0" borderId="0" xfId="0" applyFont="1" applyProtection="1">
      <protection locked="0"/>
    </xf>
    <xf numFmtId="164" fontId="1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0" fontId="8" fillId="0" borderId="1" xfId="0" applyFont="1" applyBorder="1" applyProtection="1">
      <protection hidden="1"/>
    </xf>
    <xf numFmtId="16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11" fillId="2" borderId="2" xfId="0" applyNumberFormat="1" applyFont="1" applyFill="1" applyBorder="1" applyAlignment="1" applyProtection="1">
      <alignment vertical="center" wrapText="1"/>
      <protection locked="0"/>
    </xf>
    <xf numFmtId="164" fontId="11" fillId="2" borderId="1" xfId="0" applyNumberFormat="1" applyFont="1" applyFill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vertical="center"/>
      <protection hidden="1"/>
    </xf>
    <xf numFmtId="0" fontId="11" fillId="0" borderId="3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0" xfId="0" applyFont="1" applyFill="1" applyBorder="1" applyProtection="1">
      <protection locked="0"/>
    </xf>
    <xf numFmtId="0" fontId="1" fillId="0" borderId="0" xfId="0" applyFont="1" applyProtection="1">
      <protection locked="0"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164" fontId="16" fillId="0" borderId="1" xfId="0" applyNumberFormat="1" applyFont="1" applyBorder="1" applyAlignment="1" applyProtection="1">
      <alignment horizontal="center" vertical="center" wrapText="1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164" fontId="7" fillId="0" borderId="1" xfId="0" applyNumberFormat="1" applyFont="1" applyBorder="1" applyAlignment="1" applyProtection="1">
      <alignment horizontal="center" vertical="center" wrapText="1"/>
      <protection hidden="1"/>
    </xf>
    <xf numFmtId="1" fontId="11" fillId="0" borderId="1" xfId="0" applyNumberFormat="1" applyFont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vertical="top" wrapText="1"/>
      <protection hidden="1"/>
    </xf>
    <xf numFmtId="1" fontId="11" fillId="0" borderId="1" xfId="0" applyNumberFormat="1" applyFont="1" applyFill="1" applyBorder="1" applyAlignment="1" applyProtection="1">
      <alignment horizontal="center" vertical="top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164" fontId="7" fillId="0" borderId="0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Protection="1">
      <protection locked="0"/>
    </xf>
    <xf numFmtId="0" fontId="18" fillId="2" borderId="1" xfId="0" applyFont="1" applyFill="1" applyBorder="1" applyProtection="1">
      <protection locked="0"/>
    </xf>
    <xf numFmtId="164" fontId="17" fillId="0" borderId="1" xfId="0" applyNumberFormat="1" applyFont="1" applyBorder="1" applyAlignment="1" applyProtection="1">
      <alignment horizontal="center" vertical="center"/>
      <protection hidden="1"/>
    </xf>
    <xf numFmtId="0" fontId="24" fillId="2" borderId="0" xfId="0" applyFont="1" applyFill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164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5" fillId="0" borderId="1" xfId="0" applyFont="1" applyBorder="1" applyAlignment="1" applyProtection="1">
      <alignment horizontal="left"/>
      <protection hidden="1"/>
    </xf>
    <xf numFmtId="164" fontId="25" fillId="0" borderId="1" xfId="0" applyNumberFormat="1" applyFont="1" applyBorder="1" applyAlignment="1" applyProtection="1">
      <alignment horizontal="center" vertical="center"/>
      <protection hidden="1"/>
    </xf>
    <xf numFmtId="164" fontId="11" fillId="0" borderId="6" xfId="0" applyNumberFormat="1" applyFont="1" applyBorder="1" applyAlignment="1" applyProtection="1">
      <alignment horizontal="center" vertical="center" wrapText="1"/>
      <protection hidden="1"/>
    </xf>
    <xf numFmtId="0" fontId="25" fillId="0" borderId="1" xfId="0" applyFont="1" applyBorder="1" applyProtection="1">
      <protection hidden="1"/>
    </xf>
    <xf numFmtId="0" fontId="25" fillId="0" borderId="1" xfId="0" applyFont="1" applyBorder="1" applyAlignment="1" applyProtection="1">
      <alignment horizontal="center" vertical="center" wrapText="1"/>
      <protection hidden="1"/>
    </xf>
    <xf numFmtId="164" fontId="25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17" fillId="2" borderId="4" xfId="0" applyFont="1" applyFill="1" applyBorder="1" applyAlignment="1" applyProtection="1">
      <alignment vertical="center"/>
      <protection locked="0"/>
    </xf>
    <xf numFmtId="0" fontId="17" fillId="2" borderId="1" xfId="0" applyFont="1" applyFill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 wrapText="1"/>
      <protection hidden="1"/>
    </xf>
    <xf numFmtId="164" fontId="17" fillId="0" borderId="0" xfId="0" applyNumberFormat="1" applyFont="1" applyBorder="1" applyAlignment="1" applyProtection="1">
      <alignment vertical="center"/>
      <protection hidden="1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7" fillId="0" borderId="1" xfId="0" applyFont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Protection="1">
      <protection locked="0"/>
    </xf>
    <xf numFmtId="0" fontId="8" fillId="0" borderId="0" xfId="0" applyFont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2" fontId="11" fillId="0" borderId="0" xfId="0" applyNumberFormat="1" applyFont="1" applyFill="1" applyBorder="1" applyAlignment="1" applyProtection="1">
      <alignment horizontal="center" vertical="center"/>
      <protection hidden="1"/>
    </xf>
    <xf numFmtId="2" fontId="1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29" fillId="0" borderId="0" xfId="0" applyFont="1" applyProtection="1">
      <protection locked="0"/>
    </xf>
    <xf numFmtId="0" fontId="30" fillId="0" borderId="0" xfId="0" applyFont="1" applyBorder="1" applyAlignment="1" applyProtection="1">
      <alignment horizontal="left" vertical="center"/>
      <protection hidden="1"/>
    </xf>
    <xf numFmtId="0" fontId="29" fillId="0" borderId="0" xfId="0" applyFont="1" applyProtection="1">
      <protection locked="0" hidden="1"/>
    </xf>
    <xf numFmtId="0" fontId="31" fillId="0" borderId="0" xfId="0" applyFont="1" applyAlignment="1" applyProtection="1">
      <alignment horizontal="left"/>
      <protection hidden="1"/>
    </xf>
    <xf numFmtId="0" fontId="32" fillId="0" borderId="0" xfId="0" applyFont="1" applyProtection="1">
      <protection locked="0"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top" wrapText="1"/>
      <protection hidden="1"/>
    </xf>
    <xf numFmtId="0" fontId="16" fillId="0" borderId="0" xfId="0" applyFont="1" applyAlignment="1" applyProtection="1">
      <alignment horizontal="left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164" fontId="11" fillId="0" borderId="3" xfId="0" applyNumberFormat="1" applyFont="1" applyBorder="1" applyAlignment="1" applyProtection="1">
      <alignment horizontal="center" vertical="center"/>
      <protection hidden="1"/>
    </xf>
    <xf numFmtId="164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0" applyNumberFormat="1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9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18" fillId="0" borderId="0" xfId="0" applyFont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164" fontId="0" fillId="0" borderId="0" xfId="0" applyNumberForma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1" fillId="0" borderId="0" xfId="0" applyFont="1" applyFill="1" applyBorder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164" fontId="11" fillId="0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top" wrapText="1"/>
      <protection hidden="1"/>
    </xf>
    <xf numFmtId="0" fontId="11" fillId="0" borderId="0" xfId="0" applyFont="1" applyFill="1" applyBorder="1" applyAlignment="1" applyProtection="1">
      <alignment horizontal="center" vertical="top" wrapText="1"/>
      <protection hidden="1"/>
    </xf>
    <xf numFmtId="1" fontId="11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22" fillId="0" borderId="0" xfId="0" applyFont="1" applyAlignment="1" applyProtection="1">
      <alignment vertical="top"/>
      <protection hidden="1"/>
    </xf>
    <xf numFmtId="0" fontId="22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horizontal="center" vertical="top" wrapText="1"/>
      <protection hidden="1"/>
    </xf>
    <xf numFmtId="1" fontId="11" fillId="0" borderId="0" xfId="0" applyNumberFormat="1" applyFont="1" applyAlignment="1" applyProtection="1">
      <alignment horizontal="center" vertical="top" wrapText="1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11" fillId="0" borderId="0" xfId="0" applyFont="1" applyBorder="1" applyAlignment="1" applyProtection="1">
      <alignment horizontal="left" vertical="center"/>
      <protection hidden="1"/>
    </xf>
    <xf numFmtId="0" fontId="22" fillId="0" borderId="0" xfId="0" applyFont="1" applyProtection="1">
      <protection hidden="1"/>
    </xf>
    <xf numFmtId="0" fontId="7" fillId="0" borderId="1" xfId="0" applyFont="1" applyBorder="1" applyProtection="1"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24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7" fillId="0" borderId="13" xfId="0" applyFont="1" applyBorder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11" fillId="0" borderId="0" xfId="0" applyFont="1" applyFill="1" applyProtection="1">
      <protection hidden="1"/>
    </xf>
    <xf numFmtId="0" fontId="18" fillId="0" borderId="0" xfId="0" applyFont="1" applyFill="1" applyProtection="1">
      <protection hidden="1"/>
    </xf>
    <xf numFmtId="0" fontId="24" fillId="0" borderId="0" xfId="0" applyFont="1" applyFill="1" applyAlignment="1" applyProtection="1">
      <alignment horizontal="center"/>
      <protection hidden="1"/>
    </xf>
    <xf numFmtId="0" fontId="11" fillId="0" borderId="1" xfId="0" applyFont="1" applyFill="1" applyBorder="1" applyAlignment="1" applyProtection="1">
      <alignment vertical="center" wrapText="1"/>
      <protection hidden="1"/>
    </xf>
    <xf numFmtId="0" fontId="11" fillId="0" borderId="5" xfId="0" applyFont="1" applyFill="1" applyBorder="1" applyAlignment="1" applyProtection="1">
      <alignment vertical="center" wrapText="1"/>
      <protection hidden="1"/>
    </xf>
    <xf numFmtId="0" fontId="11" fillId="0" borderId="0" xfId="0" applyFont="1" applyFill="1" applyBorder="1" applyAlignment="1" applyProtection="1">
      <alignment vertical="center" wrapText="1"/>
      <protection hidden="1"/>
    </xf>
    <xf numFmtId="0" fontId="27" fillId="0" borderId="0" xfId="0" applyFont="1" applyProtection="1">
      <protection hidden="1"/>
    </xf>
    <xf numFmtId="0" fontId="11" fillId="0" borderId="0" xfId="0" applyFont="1" applyAlignment="1" applyProtection="1">
      <alignment horizontal="center" vertical="center"/>
      <protection hidden="1"/>
    </xf>
    <xf numFmtId="1" fontId="11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left"/>
      <protection hidden="1"/>
    </xf>
    <xf numFmtId="0" fontId="21" fillId="0" borderId="0" xfId="0" applyFont="1" applyAlignment="1" applyProtection="1">
      <alignment horizontal="justify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0" borderId="0" xfId="0" applyFont="1" applyFill="1" applyAlignment="1" applyProtection="1">
      <alignment horizontal="left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0" fontId="7" fillId="0" borderId="0" xfId="0" applyFont="1" applyBorder="1" applyProtection="1">
      <protection hidden="1"/>
    </xf>
    <xf numFmtId="0" fontId="29" fillId="0" borderId="0" xfId="0" applyFont="1" applyFill="1" applyBorder="1" applyProtection="1">
      <protection hidden="1"/>
    </xf>
    <xf numFmtId="0" fontId="2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10" fillId="2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164" fontId="11" fillId="0" borderId="2" xfId="0" applyNumberFormat="1" applyFont="1" applyBorder="1" applyAlignment="1" applyProtection="1">
      <alignment horizontal="center"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 wrapText="1"/>
      <protection hidden="1"/>
    </xf>
    <xf numFmtId="164" fontId="11" fillId="2" borderId="2" xfId="0" applyNumberFormat="1" applyFont="1" applyFill="1" applyBorder="1" applyAlignment="1" applyProtection="1">
      <alignment horizontal="center" vertical="center"/>
      <protection locked="0"/>
    </xf>
    <xf numFmtId="164" fontId="11" fillId="2" borderId="4" xfId="0" applyNumberFormat="1" applyFont="1" applyFill="1" applyBorder="1" applyAlignment="1" applyProtection="1">
      <alignment horizontal="center" vertical="center"/>
      <protection locked="0"/>
    </xf>
    <xf numFmtId="164" fontId="11" fillId="3" borderId="2" xfId="0" applyNumberFormat="1" applyFont="1" applyFill="1" applyBorder="1" applyAlignment="1" applyProtection="1">
      <alignment horizontal="center" vertical="center"/>
      <protection hidden="1"/>
    </xf>
    <xf numFmtId="164" fontId="11" fillId="3" borderId="4" xfId="0" applyNumberFormat="1" applyFont="1" applyFill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11" fillId="0" borderId="9" xfId="0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0" fontId="11" fillId="0" borderId="11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164" fontId="11" fillId="0" borderId="2" xfId="0" applyNumberFormat="1" applyFont="1" applyBorder="1" applyAlignment="1" applyProtection="1">
      <alignment horizontal="center" vertical="center"/>
      <protection hidden="1"/>
    </xf>
    <xf numFmtId="164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0" fontId="14" fillId="0" borderId="16" xfId="0" applyFont="1" applyBorder="1" applyAlignment="1" applyProtection="1">
      <alignment horizontal="center" vertical="center" wrapText="1"/>
      <protection hidden="1"/>
    </xf>
    <xf numFmtId="0" fontId="14" fillId="0" borderId="17" xfId="0" applyFont="1" applyBorder="1" applyAlignment="1" applyProtection="1">
      <alignment horizontal="center" vertical="center" wrapText="1"/>
      <protection hidden="1"/>
    </xf>
    <xf numFmtId="0" fontId="14" fillId="0" borderId="18" xfId="0" applyFont="1" applyBorder="1" applyAlignment="1" applyProtection="1">
      <alignment horizontal="center" vertical="center" wrapText="1"/>
      <protection hidden="1"/>
    </xf>
    <xf numFmtId="0" fontId="14" fillId="0" borderId="19" xfId="0" applyFont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horizontal="center" vertical="center" wrapText="1"/>
      <protection hidden="1"/>
    </xf>
    <xf numFmtId="0" fontId="14" fillId="0" borderId="20" xfId="0" applyFont="1" applyBorder="1" applyAlignment="1" applyProtection="1">
      <alignment horizontal="center" vertical="center" wrapText="1"/>
      <protection hidden="1"/>
    </xf>
    <xf numFmtId="0" fontId="14" fillId="0" borderId="21" xfId="0" applyFont="1" applyBorder="1" applyAlignment="1" applyProtection="1">
      <alignment horizontal="center" vertical="center" wrapText="1"/>
      <protection hidden="1"/>
    </xf>
    <xf numFmtId="0" fontId="14" fillId="0" borderId="22" xfId="0" applyFont="1" applyBorder="1" applyAlignment="1" applyProtection="1">
      <alignment horizontal="center" vertical="center" wrapText="1"/>
      <protection hidden="1"/>
    </xf>
    <xf numFmtId="0" fontId="14" fillId="0" borderId="23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Protection="1">
      <protection hidden="1"/>
    </xf>
    <xf numFmtId="164" fontId="11" fillId="0" borderId="3" xfId="0" applyNumberFormat="1" applyFont="1" applyBorder="1" applyAlignment="1" applyProtection="1">
      <alignment horizontal="center" vertical="center"/>
      <protection hidden="1"/>
    </xf>
    <xf numFmtId="164" fontId="11" fillId="0" borderId="2" xfId="0" applyNumberFormat="1" applyFont="1" applyBorder="1" applyAlignment="1" applyProtection="1">
      <alignment horizontal="center"/>
      <protection hidden="1"/>
    </xf>
    <xf numFmtId="164" fontId="11" fillId="0" borderId="3" xfId="0" applyNumberFormat="1" applyFont="1" applyBorder="1" applyAlignment="1" applyProtection="1">
      <alignment horizontal="center"/>
      <protection hidden="1"/>
    </xf>
    <xf numFmtId="164" fontId="11" fillId="0" borderId="4" xfId="0" applyNumberFormat="1" applyFont="1" applyBorder="1" applyAlignment="1" applyProtection="1">
      <alignment horizontal="center"/>
      <protection hidden="1"/>
    </xf>
    <xf numFmtId="164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2" xfId="0" applyNumberFormat="1" applyFont="1" applyBorder="1" applyAlignment="1" applyProtection="1">
      <alignment horizontal="center" vertical="center" wrapText="1"/>
      <protection hidden="1"/>
    </xf>
    <xf numFmtId="1" fontId="11" fillId="0" borderId="4" xfId="0" applyNumberFormat="1" applyFont="1" applyBorder="1" applyAlignment="1" applyProtection="1">
      <alignment horizontal="center" vertical="center" wrapText="1"/>
      <protection hidden="1"/>
    </xf>
    <xf numFmtId="164" fontId="11" fillId="0" borderId="1" xfId="0" applyNumberFormat="1" applyFont="1" applyBorder="1" applyAlignment="1" applyProtection="1">
      <alignment horizontal="center" vertical="center" wrapText="1"/>
      <protection hidden="1"/>
    </xf>
    <xf numFmtId="0" fontId="11" fillId="0" borderId="12" xfId="0" applyFont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vertical="center" wrapText="1"/>
      <protection hidden="1"/>
    </xf>
    <xf numFmtId="0" fontId="11" fillId="0" borderId="7" xfId="0" applyFont="1" applyBorder="1" applyAlignment="1" applyProtection="1">
      <alignment vertical="center" wrapText="1"/>
      <protection hidden="1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164" fontId="11" fillId="2" borderId="3" xfId="0" applyNumberFormat="1" applyFont="1" applyFill="1" applyBorder="1" applyAlignment="1" applyProtection="1">
      <alignment horizontal="center" vertical="center"/>
      <protection locked="0"/>
    </xf>
    <xf numFmtId="164" fontId="11" fillId="2" borderId="2" xfId="0" applyNumberFormat="1" applyFont="1" applyFill="1" applyBorder="1" applyAlignment="1" applyProtection="1">
      <alignment horizontal="left"/>
      <protection locked="0"/>
    </xf>
    <xf numFmtId="164" fontId="11" fillId="2" borderId="3" xfId="0" applyNumberFormat="1" applyFont="1" applyFill="1" applyBorder="1" applyAlignment="1" applyProtection="1">
      <alignment horizontal="left"/>
      <protection locked="0"/>
    </xf>
    <xf numFmtId="164" fontId="11" fillId="2" borderId="4" xfId="0" applyNumberFormat="1" applyFont="1" applyFill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vertical="center"/>
      <protection hidden="1"/>
    </xf>
    <xf numFmtId="0" fontId="11" fillId="0" borderId="7" xfId="0" applyFont="1" applyBorder="1" applyAlignment="1" applyProtection="1">
      <alignment vertical="center"/>
      <protection hidden="1"/>
    </xf>
    <xf numFmtId="0" fontId="11" fillId="0" borderId="6" xfId="0" applyFont="1" applyBorder="1" applyAlignment="1" applyProtection="1">
      <alignment vertical="center"/>
      <protection hidden="1"/>
    </xf>
    <xf numFmtId="0" fontId="33" fillId="0" borderId="2" xfId="0" applyFont="1" applyBorder="1" applyAlignment="1" applyProtection="1">
      <alignment horizontal="left"/>
      <protection locked="0"/>
    </xf>
    <xf numFmtId="0" fontId="33" fillId="0" borderId="3" xfId="0" applyFont="1" applyBorder="1" applyAlignment="1" applyProtection="1">
      <alignment horizontal="left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11" fillId="0" borderId="7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16" fontId="8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textRotation="90"/>
      <protection hidden="1"/>
    </xf>
    <xf numFmtId="0" fontId="20" fillId="0" borderId="0" xfId="0" applyFont="1" applyAlignment="1" applyProtection="1">
      <alignment horizontal="left"/>
      <protection hidden="1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hidden="1"/>
    </xf>
    <xf numFmtId="164" fontId="1" fillId="0" borderId="2" xfId="0" applyNumberFormat="1" applyFont="1" applyBorder="1" applyAlignment="1" applyProtection="1">
      <alignment horizontal="center" vertical="center"/>
      <protection hidden="1"/>
    </xf>
    <xf numFmtId="0" fontId="10" fillId="0" borderId="2" xfId="0" applyFont="1" applyBorder="1" applyProtection="1">
      <protection hidden="1"/>
    </xf>
    <xf numFmtId="0" fontId="10" fillId="0" borderId="4" xfId="0" applyFont="1" applyBorder="1" applyProtection="1">
      <protection hidden="1"/>
    </xf>
    <xf numFmtId="49" fontId="7" fillId="0" borderId="13" xfId="0" applyNumberFormat="1" applyFont="1" applyBorder="1" applyAlignment="1" applyProtection="1">
      <alignment horizontal="left" vertical="center"/>
      <protection hidden="1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Protection="1">
      <protection hidden="1"/>
    </xf>
    <xf numFmtId="0" fontId="8" fillId="0" borderId="1" xfId="0" applyFont="1" applyBorder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/>
      <protection hidden="1"/>
    </xf>
    <xf numFmtId="0" fontId="7" fillId="0" borderId="13" xfId="0" applyFont="1" applyBorder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16" fillId="0" borderId="5" xfId="0" applyFont="1" applyBorder="1" applyAlignment="1" applyProtection="1">
      <alignment horizontal="center" vertical="center" wrapText="1"/>
      <protection hidden="1"/>
    </xf>
    <xf numFmtId="0" fontId="16" fillId="0" borderId="7" xfId="0" applyFont="1" applyBorder="1" applyAlignment="1" applyProtection="1">
      <alignment horizontal="center" vertical="center" wrapText="1"/>
      <protection hidden="1"/>
    </xf>
    <xf numFmtId="0" fontId="16" fillId="0" borderId="6" xfId="0" applyFont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top" wrapText="1"/>
      <protection hidden="1"/>
    </xf>
    <xf numFmtId="0" fontId="11" fillId="0" borderId="0" xfId="0" applyFont="1" applyAlignment="1" applyProtection="1">
      <alignment horizontal="center" vertical="top" wrapText="1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center" vertical="center"/>
      <protection hidden="1"/>
    </xf>
    <xf numFmtId="0" fontId="17" fillId="0" borderId="6" xfId="0" applyFont="1" applyBorder="1" applyAlignment="1" applyProtection="1">
      <alignment horizontal="center" vertical="center"/>
      <protection hidden="1"/>
    </xf>
    <xf numFmtId="164" fontId="17" fillId="0" borderId="0" xfId="0" applyNumberFormat="1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 vertical="center" wrapText="1"/>
      <protection hidden="1"/>
    </xf>
    <xf numFmtId="0" fontId="17" fillId="0" borderId="6" xfId="0" applyFont="1" applyBorder="1" applyAlignment="1" applyProtection="1">
      <alignment horizontal="center" vertical="center" wrapText="1"/>
      <protection hidden="1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Protection="1">
      <protection hidden="1"/>
    </xf>
    <xf numFmtId="0" fontId="11" fillId="0" borderId="4" xfId="0" applyFont="1" applyBorder="1" applyProtection="1">
      <protection hidden="1"/>
    </xf>
    <xf numFmtId="164" fontId="11" fillId="0" borderId="2" xfId="0" applyNumberFormat="1" applyFont="1" applyFill="1" applyBorder="1" applyAlignment="1" applyProtection="1">
      <alignment horizontal="center" vertical="center" wrapText="1"/>
      <protection hidden="1"/>
    </xf>
    <xf numFmtId="164" fontId="11" fillId="0" borderId="4" xfId="0" applyNumberFormat="1" applyFont="1" applyFill="1" applyBorder="1" applyAlignment="1" applyProtection="1">
      <alignment horizontal="center" vertical="center" wrapText="1"/>
      <protection hidden="1"/>
    </xf>
    <xf numFmtId="164" fontId="11" fillId="0" borderId="2" xfId="0" applyNumberFormat="1" applyFont="1" applyFill="1" applyBorder="1" applyAlignment="1" applyProtection="1">
      <alignment horizontal="center" vertical="center"/>
      <protection hidden="1"/>
    </xf>
    <xf numFmtId="164" fontId="11" fillId="0" borderId="4" xfId="0" applyNumberFormat="1" applyFont="1" applyFill="1" applyBorder="1" applyAlignment="1" applyProtection="1">
      <alignment horizontal="center" vertical="center"/>
      <protection hidden="1"/>
    </xf>
    <xf numFmtId="0" fontId="11" fillId="0" borderId="2" xfId="0" applyFont="1" applyBorder="1" applyProtection="1">
      <protection hidden="1"/>
    </xf>
    <xf numFmtId="0" fontId="18" fillId="0" borderId="3" xfId="0" applyFont="1" applyBorder="1" applyProtection="1">
      <protection hidden="1"/>
    </xf>
    <xf numFmtId="0" fontId="18" fillId="0" borderId="4" xfId="0" applyFont="1" applyBorder="1" applyProtection="1">
      <protection hidden="1"/>
    </xf>
    <xf numFmtId="0" fontId="1" fillId="0" borderId="2" xfId="0" applyFont="1" applyBorder="1" applyProtection="1">
      <protection hidden="1"/>
    </xf>
    <xf numFmtId="0" fontId="1" fillId="0" borderId="4" xfId="0" applyFont="1" applyBorder="1" applyProtection="1"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49" fontId="7" fillId="0" borderId="0" xfId="0" applyNumberFormat="1" applyFont="1" applyAlignment="1" applyProtection="1">
      <alignment vertical="top" wrapText="1"/>
      <protection hidden="1"/>
    </xf>
    <xf numFmtId="0" fontId="11" fillId="0" borderId="3" xfId="0" applyFont="1" applyBorder="1" applyProtection="1">
      <protection hidden="1"/>
    </xf>
    <xf numFmtId="0" fontId="1" fillId="0" borderId="3" xfId="0" applyFont="1" applyBorder="1" applyProtection="1">
      <protection hidden="1"/>
    </xf>
    <xf numFmtId="0" fontId="11" fillId="0" borderId="14" xfId="0" applyFont="1" applyBorder="1" applyAlignment="1" applyProtection="1">
      <alignment horizontal="center" vertical="center" wrapText="1"/>
      <protection hidden="1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4" xfId="0" applyFont="1" applyBorder="1" applyAlignment="1" applyProtection="1">
      <alignment horizontal="left" vertical="center"/>
      <protection hidden="1"/>
    </xf>
    <xf numFmtId="49" fontId="11" fillId="0" borderId="8" xfId="0" applyNumberFormat="1" applyFont="1" applyBorder="1" applyAlignment="1" applyProtection="1">
      <alignment horizontal="center" vertical="center" wrapText="1"/>
      <protection hidden="1"/>
    </xf>
    <xf numFmtId="49" fontId="11" fillId="0" borderId="9" xfId="0" applyNumberFormat="1" applyFont="1" applyBorder="1" applyAlignment="1" applyProtection="1">
      <alignment horizontal="center" vertical="center" wrapText="1"/>
      <protection hidden="1"/>
    </xf>
    <xf numFmtId="49" fontId="11" fillId="0" borderId="10" xfId="0" applyNumberFormat="1" applyFont="1" applyBorder="1" applyAlignment="1" applyProtection="1">
      <alignment horizontal="center" vertical="center" wrapText="1"/>
      <protection hidden="1"/>
    </xf>
    <xf numFmtId="49" fontId="11" fillId="0" borderId="11" xfId="0" applyNumberFormat="1" applyFont="1" applyBorder="1" applyAlignment="1" applyProtection="1">
      <alignment horizontal="center" vertical="center" wrapText="1"/>
      <protection hidden="1"/>
    </xf>
    <xf numFmtId="0" fontId="11" fillId="0" borderId="2" xfId="0" applyFont="1" applyFill="1" applyBorder="1" applyAlignment="1" applyProtection="1">
      <alignment horizontal="center" vertical="center"/>
      <protection hidden="1"/>
    </xf>
    <xf numFmtId="0" fontId="7" fillId="0" borderId="3" xfId="0" applyFont="1" applyFill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0" fontId="11" fillId="0" borderId="1" xfId="0" applyFont="1" applyBorder="1" applyAlignment="1" applyProtection="1">
      <alignment horizontal="left" vertical="center"/>
      <protection hidden="1"/>
    </xf>
    <xf numFmtId="0" fontId="11" fillId="0" borderId="2" xfId="0" applyFont="1" applyFill="1" applyBorder="1" applyProtection="1">
      <protection hidden="1"/>
    </xf>
    <xf numFmtId="0" fontId="1" fillId="0" borderId="3" xfId="0" applyFont="1" applyFill="1" applyBorder="1" applyProtection="1">
      <protection hidden="1"/>
    </xf>
    <xf numFmtId="0" fontId="1" fillId="0" borderId="4" xfId="0" applyFont="1" applyFill="1" applyBorder="1" applyProtection="1"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1" fontId="11" fillId="0" borderId="2" xfId="0" applyNumberFormat="1" applyFont="1" applyBorder="1" applyAlignment="1" applyProtection="1">
      <alignment horizontal="center" vertical="center"/>
      <protection hidden="1"/>
    </xf>
    <xf numFmtId="1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5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Fill="1" applyBorder="1" applyAlignment="1" applyProtection="1">
      <alignment horizontal="center" vertical="center" wrapText="1"/>
      <protection hidden="1"/>
    </xf>
    <xf numFmtId="0" fontId="11" fillId="0" borderId="8" xfId="0" applyFont="1" applyFill="1" applyBorder="1" applyAlignment="1" applyProtection="1">
      <alignment horizontal="center" vertical="center" wrapText="1"/>
      <protection hidden="1"/>
    </xf>
    <xf numFmtId="0" fontId="1" fillId="0" borderId="9" xfId="0" applyFont="1" applyFill="1" applyBorder="1" applyAlignment="1" applyProtection="1">
      <alignment horizontal="center" vertical="center" wrapText="1"/>
      <protection hidden="1"/>
    </xf>
    <xf numFmtId="0" fontId="11" fillId="0" borderId="10" xfId="0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5" xfId="0" applyFont="1" applyFill="1" applyBorder="1" applyAlignment="1" applyProtection="1">
      <alignment horizontal="center" vertical="center"/>
      <protection hidden="1"/>
    </xf>
    <xf numFmtId="0" fontId="11" fillId="0" borderId="6" xfId="0" applyFont="1" applyFill="1" applyBorder="1" applyAlignment="1" applyProtection="1">
      <alignment horizontal="center" vertical="center"/>
      <protection hidden="1"/>
    </xf>
    <xf numFmtId="0" fontId="11" fillId="0" borderId="9" xfId="0" applyFont="1" applyFill="1" applyBorder="1" applyAlignment="1" applyProtection="1">
      <alignment horizontal="center" vertical="center" wrapText="1"/>
      <protection hidden="1"/>
    </xf>
    <xf numFmtId="0" fontId="11" fillId="0" borderId="11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2" fontId="11" fillId="0" borderId="2" xfId="0" applyNumberFormat="1" applyFont="1" applyBorder="1" applyAlignment="1" applyProtection="1">
      <alignment horizontal="center" vertical="center"/>
      <protection hidden="1"/>
    </xf>
    <xf numFmtId="2" fontId="11" fillId="0" borderId="4" xfId="0" applyNumberFormat="1" applyFont="1" applyBorder="1" applyAlignment="1" applyProtection="1">
      <alignment horizontal="center" vertical="center"/>
      <protection hidden="1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1" fillId="0" borderId="1" xfId="0" applyNumberFormat="1" applyFont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164" fontId="11" fillId="2" borderId="2" xfId="0" applyNumberFormat="1" applyFont="1" applyFill="1" applyBorder="1" applyAlignment="1" applyProtection="1">
      <alignment horizontal="center"/>
      <protection locked="0"/>
    </xf>
    <xf numFmtId="164" fontId="11" fillId="2" borderId="4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17" fontId="7" fillId="0" borderId="0" xfId="0" applyNumberFormat="1" applyFont="1" applyAlignment="1" applyProtection="1">
      <alignment horizontal="left" vertical="center"/>
      <protection hidden="1"/>
    </xf>
    <xf numFmtId="17" fontId="11" fillId="0" borderId="0" xfId="0" applyNumberFormat="1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</cellXfs>
  <cellStyles count="1">
    <cellStyle name="Обычный" xfId="0" builtinId="0"/>
  </cellStyles>
  <dxfs count="186"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33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FF3300"/>
      <color rgb="FFFF5D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2"/>
  <sheetViews>
    <sheetView showZeros="0" view="pageBreakPreview" topLeftCell="A73" zoomScale="85" zoomScaleNormal="110" zoomScaleSheetLayoutView="85" workbookViewId="0">
      <selection activeCell="C91" sqref="C91"/>
    </sheetView>
  </sheetViews>
  <sheetFormatPr defaultRowHeight="15" x14ac:dyDescent="0.25"/>
  <cols>
    <col min="1" max="1" width="9.140625" style="4"/>
    <col min="2" max="2" width="11.5703125" style="4" customWidth="1"/>
    <col min="3" max="3" width="12.28515625" style="4" customWidth="1"/>
    <col min="4" max="7" width="9.140625" style="4"/>
    <col min="8" max="8" width="11.42578125" style="4" customWidth="1"/>
    <col min="9" max="9" width="9.140625" style="4"/>
    <col min="10" max="10" width="10.28515625" style="4" customWidth="1"/>
    <col min="11" max="12" width="9.140625" style="4"/>
    <col min="13" max="14" width="9.140625" style="4" customWidth="1"/>
    <col min="15" max="16384" width="9.140625" style="4"/>
  </cols>
  <sheetData>
    <row r="1" spans="1:24" ht="18.75" x14ac:dyDescent="0.25">
      <c r="A1" s="115" t="s">
        <v>0</v>
      </c>
      <c r="B1" s="115"/>
      <c r="C1" s="115"/>
      <c r="D1" s="115"/>
      <c r="E1" s="115"/>
      <c r="F1" s="115"/>
      <c r="G1" s="116"/>
      <c r="H1" s="117"/>
      <c r="I1" s="118" t="s">
        <v>260</v>
      </c>
      <c r="J1" s="118"/>
      <c r="K1" s="118"/>
      <c r="L1" s="118"/>
      <c r="M1" s="118"/>
      <c r="N1" s="118"/>
      <c r="O1" s="118"/>
      <c r="P1" s="119"/>
      <c r="Q1" s="117"/>
      <c r="R1" s="117"/>
    </row>
    <row r="2" spans="1:24" ht="18" x14ac:dyDescent="0.25">
      <c r="A2" s="120" t="s">
        <v>3</v>
      </c>
      <c r="B2" s="121"/>
      <c r="C2" s="121"/>
      <c r="D2" s="121"/>
      <c r="E2" s="121"/>
      <c r="F2" s="121"/>
      <c r="G2" s="121"/>
      <c r="H2" s="121"/>
      <c r="I2" s="119"/>
      <c r="J2" s="119"/>
      <c r="K2" s="119"/>
      <c r="L2" s="119"/>
      <c r="M2" s="119"/>
      <c r="N2" s="119"/>
      <c r="O2" s="119"/>
      <c r="P2" s="117"/>
      <c r="Q2" s="117"/>
      <c r="R2" s="117"/>
    </row>
    <row r="3" spans="1:24" x14ac:dyDescent="0.2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</row>
    <row r="4" spans="1:24" ht="16.5" thickBot="1" x14ac:dyDescent="0.3">
      <c r="A4" s="268" t="s">
        <v>1</v>
      </c>
      <c r="B4" s="268"/>
      <c r="C4" s="268"/>
      <c r="D4" s="269"/>
      <c r="E4" s="270"/>
      <c r="F4" s="270"/>
      <c r="G4" s="270"/>
      <c r="H4" s="270"/>
      <c r="I4" s="271"/>
      <c r="J4" s="117"/>
      <c r="K4" s="117"/>
      <c r="L4" s="117"/>
      <c r="M4" s="117"/>
      <c r="N4" s="117"/>
      <c r="O4" s="117"/>
      <c r="P4" s="117"/>
      <c r="Q4" s="117"/>
      <c r="R4" s="117"/>
    </row>
    <row r="5" spans="1:24" ht="18.75" customHeight="1" thickTop="1" x14ac:dyDescent="0.25">
      <c r="A5" s="268" t="s">
        <v>2</v>
      </c>
      <c r="B5" s="268"/>
      <c r="C5" s="122"/>
      <c r="D5" s="7">
        <v>2024</v>
      </c>
      <c r="E5" s="122"/>
      <c r="F5" s="122"/>
      <c r="G5" s="122"/>
      <c r="H5" s="122"/>
      <c r="I5" s="122"/>
      <c r="J5" s="117"/>
      <c r="K5" s="212" t="s">
        <v>259</v>
      </c>
      <c r="L5" s="213"/>
      <c r="M5" s="213"/>
      <c r="N5" s="213"/>
      <c r="O5" s="214"/>
      <c r="P5" s="123"/>
      <c r="Q5" s="123"/>
      <c r="R5" s="123"/>
      <c r="S5" s="10"/>
      <c r="T5" s="10"/>
      <c r="U5" s="10"/>
      <c r="V5" s="10"/>
      <c r="W5" s="10"/>
      <c r="X5" s="10"/>
    </row>
    <row r="6" spans="1:24" ht="15" customHeight="1" x14ac:dyDescent="0.25">
      <c r="A6" s="122"/>
      <c r="B6" s="122"/>
      <c r="C6" s="122"/>
      <c r="D6" s="122"/>
      <c r="E6" s="122"/>
      <c r="F6" s="122"/>
      <c r="G6" s="122"/>
      <c r="H6" s="122"/>
      <c r="I6" s="122"/>
      <c r="J6" s="117"/>
      <c r="K6" s="215"/>
      <c r="L6" s="216"/>
      <c r="M6" s="216"/>
      <c r="N6" s="216"/>
      <c r="O6" s="217"/>
      <c r="P6" s="117"/>
      <c r="Q6" s="117"/>
      <c r="R6" s="117"/>
    </row>
    <row r="7" spans="1:24" ht="15.75" customHeight="1" x14ac:dyDescent="0.25">
      <c r="A7" s="273" t="s">
        <v>4</v>
      </c>
      <c r="B7" s="273"/>
      <c r="C7" s="273"/>
      <c r="D7" s="273"/>
      <c r="E7" s="273"/>
      <c r="F7" s="273"/>
      <c r="G7" s="273"/>
      <c r="H7" s="273"/>
      <c r="I7" s="122"/>
      <c r="J7" s="117"/>
      <c r="K7" s="215"/>
      <c r="L7" s="216"/>
      <c r="M7" s="216"/>
      <c r="N7" s="216"/>
      <c r="O7" s="217"/>
      <c r="P7" s="117"/>
      <c r="Q7" s="117"/>
      <c r="R7" s="117"/>
    </row>
    <row r="8" spans="1:24" ht="15" customHeight="1" thickBot="1" x14ac:dyDescent="0.3">
      <c r="A8" s="122"/>
      <c r="B8" s="122"/>
      <c r="C8" s="122"/>
      <c r="D8" s="122"/>
      <c r="E8" s="122"/>
      <c r="F8" s="122"/>
      <c r="G8" s="122"/>
      <c r="H8" s="122"/>
      <c r="I8" s="122"/>
      <c r="J8" s="117"/>
      <c r="K8" s="218"/>
      <c r="L8" s="219"/>
      <c r="M8" s="219"/>
      <c r="N8" s="219"/>
      <c r="O8" s="220"/>
      <c r="P8" s="117"/>
      <c r="Q8" s="117"/>
      <c r="R8" s="117"/>
    </row>
    <row r="9" spans="1:24" ht="15.75" thickTop="1" x14ac:dyDescent="0.25">
      <c r="A9" s="124" t="s">
        <v>5</v>
      </c>
      <c r="B9" s="124"/>
      <c r="C9" s="124"/>
      <c r="D9" s="124"/>
      <c r="E9" s="124"/>
      <c r="F9" s="124"/>
      <c r="G9" s="124"/>
      <c r="H9" s="122"/>
      <c r="I9" s="122"/>
      <c r="J9" s="117"/>
      <c r="K9" s="117"/>
      <c r="L9" s="117"/>
      <c r="M9" s="117"/>
      <c r="N9" s="117"/>
      <c r="O9" s="117"/>
      <c r="P9" s="117"/>
      <c r="Q9" s="117"/>
      <c r="R9" s="117"/>
    </row>
    <row r="10" spans="1:24" ht="30.75" customHeight="1" x14ac:dyDescent="0.25">
      <c r="A10" s="99" t="s">
        <v>6</v>
      </c>
      <c r="B10" s="190" t="s">
        <v>7</v>
      </c>
      <c r="C10" s="190"/>
      <c r="D10" s="190" t="s">
        <v>8</v>
      </c>
      <c r="E10" s="190"/>
      <c r="F10" s="99" t="s">
        <v>9</v>
      </c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</row>
    <row r="11" spans="1:24" x14ac:dyDescent="0.25">
      <c r="A11" s="99">
        <f>D5-5</f>
        <v>2019</v>
      </c>
      <c r="B11" s="193"/>
      <c r="C11" s="194"/>
      <c r="D11" s="193"/>
      <c r="E11" s="194"/>
      <c r="F11" s="13">
        <f>IFERROR(D11/B11*100, 0)</f>
        <v>0</v>
      </c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</row>
    <row r="12" spans="1:24" x14ac:dyDescent="0.25">
      <c r="A12" s="99">
        <f>D5-4</f>
        <v>2020</v>
      </c>
      <c r="B12" s="193"/>
      <c r="C12" s="194"/>
      <c r="D12" s="193"/>
      <c r="E12" s="194"/>
      <c r="F12" s="13">
        <f>IFERROR(D12/B12*100, 0)</f>
        <v>0</v>
      </c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</row>
    <row r="13" spans="1:24" x14ac:dyDescent="0.25">
      <c r="A13" s="99">
        <f>D5-3</f>
        <v>2021</v>
      </c>
      <c r="B13" s="193"/>
      <c r="C13" s="194"/>
      <c r="D13" s="193"/>
      <c r="E13" s="194"/>
      <c r="F13" s="13">
        <f>IFERROR(D13/B13*100, 0)</f>
        <v>0</v>
      </c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</row>
    <row r="14" spans="1:24" x14ac:dyDescent="0.25">
      <c r="A14" s="99">
        <f>D5-2</f>
        <v>2022</v>
      </c>
      <c r="B14" s="193"/>
      <c r="C14" s="194"/>
      <c r="D14" s="193"/>
      <c r="E14" s="194"/>
      <c r="F14" s="13">
        <f t="shared" ref="F14:F15" si="0">IFERROR(D14/B14*100, 0)</f>
        <v>0</v>
      </c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</row>
    <row r="15" spans="1:24" x14ac:dyDescent="0.25">
      <c r="A15" s="99">
        <f>D5-1</f>
        <v>2023</v>
      </c>
      <c r="B15" s="193"/>
      <c r="C15" s="194"/>
      <c r="D15" s="193"/>
      <c r="E15" s="272"/>
      <c r="F15" s="13">
        <f t="shared" si="0"/>
        <v>0</v>
      </c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</row>
    <row r="16" spans="1:24" x14ac:dyDescent="0.25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</row>
    <row r="17" spans="1:21" x14ac:dyDescent="0.25">
      <c r="A17" s="125" t="s">
        <v>17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6"/>
      <c r="N17" s="117"/>
      <c r="O17" s="117"/>
      <c r="P17" s="117"/>
      <c r="Q17" s="117"/>
      <c r="R17" s="117"/>
    </row>
    <row r="18" spans="1:21" x14ac:dyDescent="0.25">
      <c r="A18" s="189" t="s">
        <v>6</v>
      </c>
      <c r="B18" s="190" t="s">
        <v>8</v>
      </c>
      <c r="C18" s="190"/>
      <c r="D18" s="189" t="s">
        <v>378</v>
      </c>
      <c r="E18" s="189"/>
      <c r="F18" s="189"/>
      <c r="G18" s="189"/>
      <c r="H18" s="189"/>
      <c r="I18" s="189"/>
      <c r="J18" s="189"/>
      <c r="K18" s="189"/>
      <c r="L18" s="126"/>
      <c r="M18" s="126"/>
      <c r="N18" s="117"/>
      <c r="O18" s="117"/>
      <c r="P18" s="117"/>
      <c r="Q18" s="117"/>
      <c r="R18" s="117"/>
    </row>
    <row r="19" spans="1:21" x14ac:dyDescent="0.25">
      <c r="A19" s="189"/>
      <c r="B19" s="190"/>
      <c r="C19" s="190"/>
      <c r="D19" s="189" t="s">
        <v>10</v>
      </c>
      <c r="E19" s="189"/>
      <c r="F19" s="185" t="s">
        <v>12</v>
      </c>
      <c r="G19" s="186"/>
      <c r="H19" s="185" t="s">
        <v>14</v>
      </c>
      <c r="I19" s="186"/>
      <c r="J19" s="185" t="s">
        <v>15</v>
      </c>
      <c r="K19" s="186"/>
      <c r="L19" s="126"/>
      <c r="M19" s="126"/>
      <c r="N19" s="117"/>
      <c r="O19" s="117"/>
      <c r="P19" s="117"/>
      <c r="Q19" s="117"/>
      <c r="R19" s="117"/>
    </row>
    <row r="20" spans="1:21" ht="51" x14ac:dyDescent="0.25">
      <c r="A20" s="189"/>
      <c r="B20" s="190"/>
      <c r="C20" s="190"/>
      <c r="D20" s="99" t="s">
        <v>11</v>
      </c>
      <c r="E20" s="99" t="s">
        <v>9</v>
      </c>
      <c r="F20" s="99" t="s">
        <v>11</v>
      </c>
      <c r="G20" s="100" t="s">
        <v>13</v>
      </c>
      <c r="H20" s="99" t="s">
        <v>11</v>
      </c>
      <c r="I20" s="100" t="s">
        <v>116</v>
      </c>
      <c r="J20" s="99" t="s">
        <v>11</v>
      </c>
      <c r="K20" s="100" t="s">
        <v>117</v>
      </c>
      <c r="L20" s="126"/>
      <c r="M20" s="126"/>
      <c r="N20" s="117"/>
      <c r="O20" s="117"/>
      <c r="P20" s="117"/>
      <c r="Q20" s="117"/>
      <c r="R20" s="117"/>
    </row>
    <row r="21" spans="1:21" x14ac:dyDescent="0.25">
      <c r="A21" s="99">
        <f>D5-5</f>
        <v>2019</v>
      </c>
      <c r="B21" s="274">
        <f>D11</f>
        <v>0</v>
      </c>
      <c r="C21" s="186"/>
      <c r="D21" s="113"/>
      <c r="E21" s="13">
        <f>IFERROR(D21/B21*100,0)</f>
        <v>0</v>
      </c>
      <c r="F21" s="113"/>
      <c r="G21" s="13">
        <f>IFERROR(F21/D264*100,0)</f>
        <v>0</v>
      </c>
      <c r="H21" s="113">
        <v>0</v>
      </c>
      <c r="I21" s="13">
        <f>IFERROR(H21/F264*100,0)</f>
        <v>0</v>
      </c>
      <c r="J21" s="113"/>
      <c r="K21" s="13">
        <f>IFERROR(J21/H264*100,0)</f>
        <v>0</v>
      </c>
      <c r="L21" s="126"/>
      <c r="M21" s="126"/>
      <c r="N21" s="117"/>
      <c r="O21" s="117"/>
      <c r="P21" s="117"/>
      <c r="Q21" s="117"/>
      <c r="R21" s="117"/>
    </row>
    <row r="22" spans="1:21" x14ac:dyDescent="0.25">
      <c r="A22" s="99">
        <f>D5-4</f>
        <v>2020</v>
      </c>
      <c r="B22" s="274">
        <f>D12</f>
        <v>0</v>
      </c>
      <c r="C22" s="186"/>
      <c r="D22" s="113"/>
      <c r="E22" s="13">
        <f>IFERROR(D22/B22*100,0)</f>
        <v>0</v>
      </c>
      <c r="F22" s="113"/>
      <c r="G22" s="13">
        <f>IFERROR(F22/D265*100,0)</f>
        <v>0</v>
      </c>
      <c r="H22" s="113"/>
      <c r="I22" s="13">
        <f>IFERROR(H22/F265*100,0)</f>
        <v>0</v>
      </c>
      <c r="J22" s="113"/>
      <c r="K22" s="13">
        <f>IFERROR(J22/H265*100,0)</f>
        <v>0</v>
      </c>
      <c r="L22" s="126"/>
      <c r="M22" s="126"/>
      <c r="N22" s="117"/>
      <c r="O22" s="117"/>
      <c r="P22" s="117"/>
      <c r="Q22" s="117"/>
      <c r="R22" s="117"/>
    </row>
    <row r="23" spans="1:21" x14ac:dyDescent="0.25">
      <c r="A23" s="99">
        <f>D5-3</f>
        <v>2021</v>
      </c>
      <c r="B23" s="274">
        <f>D13</f>
        <v>0</v>
      </c>
      <c r="C23" s="186"/>
      <c r="D23" s="113"/>
      <c r="E23" s="13">
        <f>IFERROR(D23/B23*100,0)</f>
        <v>0</v>
      </c>
      <c r="F23" s="113"/>
      <c r="G23" s="13">
        <f>IFERROR(F23/D266*100,0)</f>
        <v>0</v>
      </c>
      <c r="H23" s="113">
        <v>0</v>
      </c>
      <c r="I23" s="13">
        <f>IFERROR(H23/F266*100,0)</f>
        <v>0</v>
      </c>
      <c r="J23" s="113"/>
      <c r="K23" s="13">
        <f>IFERROR(J23/H266*100,0)</f>
        <v>0</v>
      </c>
      <c r="L23" s="126"/>
      <c r="M23" s="126"/>
      <c r="N23" s="117"/>
      <c r="O23" s="117"/>
      <c r="P23" s="117"/>
      <c r="Q23" s="117"/>
      <c r="R23" s="117"/>
    </row>
    <row r="24" spans="1:21" x14ac:dyDescent="0.25">
      <c r="A24" s="99">
        <f>D5-2</f>
        <v>2022</v>
      </c>
      <c r="B24" s="274">
        <f>D14</f>
        <v>0</v>
      </c>
      <c r="C24" s="186"/>
      <c r="D24" s="113"/>
      <c r="E24" s="13">
        <f>IFERROR(D24/B24*100,0)</f>
        <v>0</v>
      </c>
      <c r="F24" s="113"/>
      <c r="G24" s="13">
        <f>IFERROR(F24/D267*100,0)</f>
        <v>0</v>
      </c>
      <c r="H24" s="113"/>
      <c r="I24" s="13">
        <f>IFERROR(H24/F267*100,0)</f>
        <v>0</v>
      </c>
      <c r="J24" s="113"/>
      <c r="K24" s="13">
        <f>IFERROR(J24/H267*100,0)</f>
        <v>0</v>
      </c>
      <c r="L24" s="126"/>
      <c r="M24" s="126"/>
      <c r="N24" s="117"/>
      <c r="O24" s="117"/>
      <c r="P24" s="117"/>
      <c r="Q24" s="117"/>
      <c r="R24" s="117"/>
    </row>
    <row r="25" spans="1:21" x14ac:dyDescent="0.25">
      <c r="A25" s="99">
        <f>D5-1</f>
        <v>2023</v>
      </c>
      <c r="B25" s="274">
        <f>D15</f>
        <v>0</v>
      </c>
      <c r="C25" s="186"/>
      <c r="D25" s="113"/>
      <c r="E25" s="13">
        <f>IFERROR(D25/B25*100,0)</f>
        <v>0</v>
      </c>
      <c r="F25" s="113"/>
      <c r="G25" s="13">
        <f>IFERROR(F25/D268*100,0)</f>
        <v>0</v>
      </c>
      <c r="H25" s="113">
        <v>0</v>
      </c>
      <c r="I25" s="13">
        <f>IFERROR(H25/F268*100,0)</f>
        <v>0</v>
      </c>
      <c r="J25" s="113"/>
      <c r="K25" s="13">
        <f>IFERROR(J25/H268*100,0)</f>
        <v>0</v>
      </c>
      <c r="L25" s="126"/>
      <c r="M25" s="126"/>
      <c r="N25" s="117"/>
      <c r="O25" s="117"/>
      <c r="P25" s="117"/>
      <c r="Q25" s="117"/>
      <c r="R25" s="117"/>
    </row>
    <row r="26" spans="1:21" x14ac:dyDescent="0.25">
      <c r="A26" s="127"/>
      <c r="B26" s="128"/>
      <c r="C26" s="127"/>
      <c r="D26" s="127"/>
      <c r="E26" s="127"/>
      <c r="F26" s="127"/>
      <c r="G26" s="127"/>
      <c r="H26" s="127"/>
      <c r="I26" s="127"/>
      <c r="J26" s="127"/>
      <c r="K26" s="127"/>
      <c r="L26" s="117"/>
      <c r="M26" s="117"/>
      <c r="N26" s="117"/>
      <c r="O26" s="117"/>
      <c r="P26" s="117"/>
      <c r="Q26" s="117"/>
      <c r="R26" s="117"/>
    </row>
    <row r="27" spans="1:21" x14ac:dyDescent="0.25">
      <c r="A27" s="73" t="s">
        <v>16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129"/>
      <c r="M27" s="130"/>
      <c r="N27" s="130"/>
      <c r="O27" s="130"/>
      <c r="P27" s="130"/>
      <c r="Q27" s="130"/>
      <c r="R27" s="130"/>
      <c r="S27" s="14"/>
      <c r="T27" s="14"/>
      <c r="U27" s="14"/>
    </row>
    <row r="28" spans="1:21" x14ac:dyDescent="0.25">
      <c r="A28" s="73" t="s">
        <v>279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129"/>
      <c r="M28" s="130"/>
      <c r="N28" s="130"/>
      <c r="O28" s="130"/>
      <c r="P28" s="130"/>
      <c r="Q28" s="130"/>
      <c r="R28" s="130"/>
      <c r="S28" s="14"/>
      <c r="T28" s="14"/>
      <c r="U28" s="14"/>
    </row>
    <row r="29" spans="1:21" x14ac:dyDescent="0.25">
      <c r="A29" s="190" t="s">
        <v>26</v>
      </c>
      <c r="B29" s="189" t="s">
        <v>6</v>
      </c>
      <c r="C29" s="189" t="s">
        <v>32</v>
      </c>
      <c r="D29" s="189"/>
      <c r="E29" s="189"/>
      <c r="F29" s="189"/>
      <c r="G29" s="189"/>
      <c r="H29" s="189"/>
      <c r="I29" s="189"/>
      <c r="J29" s="189"/>
      <c r="K29" s="130"/>
      <c r="L29" s="130"/>
      <c r="M29" s="130"/>
      <c r="N29" s="130"/>
      <c r="O29" s="130"/>
      <c r="P29" s="130"/>
      <c r="Q29" s="130"/>
      <c r="R29" s="130"/>
      <c r="S29" s="14"/>
      <c r="T29" s="14"/>
      <c r="U29" s="14"/>
    </row>
    <row r="30" spans="1:21" x14ac:dyDescent="0.25">
      <c r="A30" s="190"/>
      <c r="B30" s="189"/>
      <c r="C30" s="99" t="s">
        <v>18</v>
      </c>
      <c r="D30" s="99" t="s">
        <v>19</v>
      </c>
      <c r="E30" s="99" t="s">
        <v>20</v>
      </c>
      <c r="F30" s="99" t="s">
        <v>21</v>
      </c>
      <c r="G30" s="99" t="s">
        <v>22</v>
      </c>
      <c r="H30" s="99" t="s">
        <v>23</v>
      </c>
      <c r="I30" s="99" t="s">
        <v>24</v>
      </c>
      <c r="J30" s="99" t="s">
        <v>25</v>
      </c>
      <c r="K30" s="130"/>
      <c r="L30" s="130"/>
      <c r="M30" s="130"/>
      <c r="N30" s="130"/>
      <c r="O30" s="130"/>
      <c r="P30" s="130"/>
      <c r="Q30" s="130"/>
      <c r="R30" s="130"/>
      <c r="S30" s="14"/>
      <c r="T30" s="14"/>
      <c r="U30" s="14"/>
    </row>
    <row r="31" spans="1:21" x14ac:dyDescent="0.25">
      <c r="A31" s="267" t="s">
        <v>27</v>
      </c>
      <c r="B31" s="99">
        <f>D5-5</f>
        <v>2019</v>
      </c>
      <c r="C31" s="21"/>
      <c r="D31" s="21"/>
      <c r="E31" s="21"/>
      <c r="F31" s="21"/>
      <c r="G31" s="21"/>
      <c r="H31" s="21"/>
      <c r="I31" s="21"/>
      <c r="J31" s="13">
        <f>SUM(C31:I31)</f>
        <v>0</v>
      </c>
      <c r="K31" s="130"/>
      <c r="L31" s="130"/>
      <c r="M31" s="130"/>
      <c r="N31" s="130"/>
      <c r="O31" s="130"/>
      <c r="P31" s="130"/>
      <c r="Q31" s="130"/>
      <c r="R31" s="130"/>
      <c r="S31" s="14"/>
      <c r="T31" s="14"/>
      <c r="U31" s="14"/>
    </row>
    <row r="32" spans="1:21" x14ac:dyDescent="0.25">
      <c r="A32" s="267"/>
      <c r="B32" s="99">
        <f>D5-4</f>
        <v>2020</v>
      </c>
      <c r="C32" s="21"/>
      <c r="D32" s="21"/>
      <c r="E32" s="21"/>
      <c r="F32" s="21"/>
      <c r="G32" s="21"/>
      <c r="H32" s="21"/>
      <c r="I32" s="21"/>
      <c r="J32" s="13">
        <f>SUM(C32:I32)</f>
        <v>0</v>
      </c>
      <c r="K32" s="130"/>
      <c r="L32" s="130"/>
      <c r="M32" s="130"/>
      <c r="N32" s="130"/>
      <c r="O32" s="130"/>
      <c r="P32" s="130"/>
      <c r="Q32" s="130"/>
      <c r="R32" s="130"/>
      <c r="S32" s="14"/>
      <c r="T32" s="14"/>
      <c r="U32" s="14"/>
    </row>
    <row r="33" spans="1:21" x14ac:dyDescent="0.25">
      <c r="A33" s="267"/>
      <c r="B33" s="99">
        <f>D5-3</f>
        <v>2021</v>
      </c>
      <c r="C33" s="21"/>
      <c r="D33" s="21"/>
      <c r="E33" s="21"/>
      <c r="F33" s="21"/>
      <c r="G33" s="21"/>
      <c r="H33" s="21"/>
      <c r="I33" s="21"/>
      <c r="J33" s="13">
        <f>SUM(C33:I33)</f>
        <v>0</v>
      </c>
      <c r="K33" s="130"/>
      <c r="L33" s="130"/>
      <c r="M33" s="130"/>
      <c r="N33" s="130"/>
      <c r="O33" s="130"/>
      <c r="P33" s="130"/>
      <c r="Q33" s="130"/>
      <c r="R33" s="130"/>
      <c r="S33" s="14"/>
      <c r="T33" s="14"/>
      <c r="U33" s="14"/>
    </row>
    <row r="34" spans="1:21" x14ac:dyDescent="0.25">
      <c r="A34" s="267"/>
      <c r="B34" s="99">
        <f>D5-2</f>
        <v>2022</v>
      </c>
      <c r="C34" s="21"/>
      <c r="D34" s="21"/>
      <c r="E34" s="21"/>
      <c r="F34" s="21"/>
      <c r="G34" s="21"/>
      <c r="H34" s="21"/>
      <c r="I34" s="21"/>
      <c r="J34" s="13">
        <f>SUM(C34:I34)</f>
        <v>0</v>
      </c>
      <c r="K34" s="130"/>
      <c r="L34" s="130"/>
      <c r="M34" s="130"/>
      <c r="N34" s="130"/>
      <c r="O34" s="130"/>
      <c r="P34" s="130"/>
      <c r="Q34" s="130"/>
      <c r="R34" s="130"/>
      <c r="S34" s="14"/>
      <c r="T34" s="14"/>
      <c r="U34" s="14"/>
    </row>
    <row r="35" spans="1:21" x14ac:dyDescent="0.25">
      <c r="A35" s="267"/>
      <c r="B35" s="99">
        <f>D5-1</f>
        <v>2023</v>
      </c>
      <c r="C35" s="21"/>
      <c r="D35" s="21"/>
      <c r="E35" s="21"/>
      <c r="F35" s="21"/>
      <c r="G35" s="21"/>
      <c r="H35" s="21"/>
      <c r="I35" s="21"/>
      <c r="J35" s="13">
        <f>SUM(C35:I35)</f>
        <v>0</v>
      </c>
      <c r="K35" s="130"/>
      <c r="L35" s="130"/>
      <c r="M35" s="130"/>
      <c r="N35" s="130"/>
      <c r="O35" s="130"/>
      <c r="P35" s="130"/>
      <c r="Q35" s="130"/>
      <c r="R35" s="130"/>
      <c r="S35" s="14"/>
      <c r="T35" s="14"/>
      <c r="U35" s="14"/>
    </row>
    <row r="36" spans="1:21" x14ac:dyDescent="0.25">
      <c r="A36" s="189" t="s">
        <v>33</v>
      </c>
      <c r="B36" s="189"/>
      <c r="C36" s="9">
        <f>((C32-C31)+(C33-C32)+(C34-C33)+(C35-C34))/4</f>
        <v>0</v>
      </c>
      <c r="D36" s="9">
        <f t="shared" ref="D36:J36" si="1">((D32-D31)+(D33-D32)+(D34-D33)+(D35-D34))/4</f>
        <v>0</v>
      </c>
      <c r="E36" s="9">
        <f>((E32-E31)+(E33-E32)+(E34-E33)+(E35-E34))/4</f>
        <v>0</v>
      </c>
      <c r="F36" s="9">
        <f>((F32-F31)+(F33-F32)+(F34-F33)+(F35-F34))/4</f>
        <v>0</v>
      </c>
      <c r="G36" s="9">
        <f t="shared" si="1"/>
        <v>0</v>
      </c>
      <c r="H36" s="9">
        <f>((H32-H31)+(H33-H32)+(H34-H33)+(H35-H34))/4</f>
        <v>0</v>
      </c>
      <c r="I36" s="9">
        <f t="shared" si="1"/>
        <v>0</v>
      </c>
      <c r="J36" s="9">
        <f t="shared" si="1"/>
        <v>0</v>
      </c>
      <c r="K36" s="131"/>
      <c r="L36" s="130"/>
      <c r="M36" s="130"/>
      <c r="N36" s="130"/>
      <c r="O36" s="130"/>
      <c r="P36" s="130"/>
      <c r="Q36" s="130"/>
      <c r="R36" s="130"/>
      <c r="S36" s="14"/>
      <c r="T36" s="14"/>
      <c r="U36" s="14"/>
    </row>
    <row r="37" spans="1:21" x14ac:dyDescent="0.25">
      <c r="A37" s="263" t="s">
        <v>28</v>
      </c>
      <c r="B37" s="99">
        <f>D5-5</f>
        <v>2019</v>
      </c>
      <c r="C37" s="21"/>
      <c r="D37" s="21"/>
      <c r="E37" s="21"/>
      <c r="F37" s="21"/>
      <c r="G37" s="21"/>
      <c r="H37" s="21"/>
      <c r="I37" s="21"/>
      <c r="J37" s="13">
        <f>SUM(C37:I37)</f>
        <v>0</v>
      </c>
      <c r="K37" s="130"/>
      <c r="L37" s="130"/>
      <c r="M37" s="130"/>
      <c r="N37" s="130"/>
      <c r="O37" s="130"/>
      <c r="P37" s="130"/>
      <c r="Q37" s="130"/>
      <c r="R37" s="130"/>
      <c r="S37" s="14"/>
      <c r="T37" s="14"/>
      <c r="U37" s="14"/>
    </row>
    <row r="38" spans="1:21" x14ac:dyDescent="0.25">
      <c r="A38" s="263"/>
      <c r="B38" s="99">
        <f>D5-4</f>
        <v>2020</v>
      </c>
      <c r="C38" s="21"/>
      <c r="D38" s="21"/>
      <c r="E38" s="21"/>
      <c r="F38" s="21"/>
      <c r="G38" s="21"/>
      <c r="H38" s="21"/>
      <c r="I38" s="21"/>
      <c r="J38" s="13">
        <f>SUM(C38:I38)</f>
        <v>0</v>
      </c>
      <c r="K38" s="130"/>
      <c r="L38" s="130"/>
      <c r="M38" s="130"/>
      <c r="N38" s="130"/>
      <c r="O38" s="130"/>
      <c r="P38" s="130"/>
      <c r="Q38" s="130"/>
      <c r="R38" s="130"/>
      <c r="S38" s="14"/>
      <c r="T38" s="14"/>
      <c r="U38" s="14"/>
    </row>
    <row r="39" spans="1:21" x14ac:dyDescent="0.25">
      <c r="A39" s="263"/>
      <c r="B39" s="99">
        <f>D5-3</f>
        <v>2021</v>
      </c>
      <c r="C39" s="21"/>
      <c r="D39" s="21"/>
      <c r="E39" s="21"/>
      <c r="F39" s="21"/>
      <c r="G39" s="21"/>
      <c r="H39" s="21"/>
      <c r="I39" s="21"/>
      <c r="J39" s="13">
        <f>SUM(C39:I39)</f>
        <v>0</v>
      </c>
      <c r="K39" s="130"/>
      <c r="L39" s="130"/>
      <c r="M39" s="130"/>
      <c r="N39" s="130"/>
      <c r="O39" s="130"/>
      <c r="P39" s="130"/>
      <c r="Q39" s="130"/>
      <c r="R39" s="130"/>
      <c r="S39" s="14"/>
      <c r="T39" s="14"/>
      <c r="U39" s="14"/>
    </row>
    <row r="40" spans="1:21" x14ac:dyDescent="0.25">
      <c r="A40" s="263"/>
      <c r="B40" s="99">
        <f>D5-2</f>
        <v>2022</v>
      </c>
      <c r="C40" s="21"/>
      <c r="D40" s="21"/>
      <c r="E40" s="21"/>
      <c r="F40" s="21"/>
      <c r="G40" s="21"/>
      <c r="H40" s="21"/>
      <c r="I40" s="21"/>
      <c r="J40" s="13">
        <f>SUM(C40:I40)</f>
        <v>0</v>
      </c>
      <c r="K40" s="130"/>
      <c r="L40" s="130"/>
      <c r="M40" s="130"/>
      <c r="N40" s="130"/>
      <c r="O40" s="130"/>
      <c r="P40" s="130"/>
      <c r="Q40" s="130"/>
      <c r="R40" s="130"/>
      <c r="S40" s="14"/>
      <c r="T40" s="14"/>
      <c r="U40" s="14"/>
    </row>
    <row r="41" spans="1:21" x14ac:dyDescent="0.25">
      <c r="A41" s="263"/>
      <c r="B41" s="99">
        <f>D5-1</f>
        <v>2023</v>
      </c>
      <c r="C41" s="21"/>
      <c r="D41" s="21"/>
      <c r="E41" s="21"/>
      <c r="F41" s="21"/>
      <c r="G41" s="21"/>
      <c r="H41" s="21"/>
      <c r="I41" s="21"/>
      <c r="J41" s="13">
        <f>SUM(C41:I41)</f>
        <v>0</v>
      </c>
      <c r="K41" s="130"/>
      <c r="L41" s="130"/>
      <c r="M41" s="130"/>
      <c r="N41" s="130"/>
      <c r="O41" s="130"/>
      <c r="P41" s="130"/>
      <c r="Q41" s="130"/>
      <c r="R41" s="130"/>
      <c r="S41" s="14"/>
      <c r="T41" s="14"/>
      <c r="U41" s="14"/>
    </row>
    <row r="42" spans="1:21" x14ac:dyDescent="0.25">
      <c r="A42" s="189" t="s">
        <v>33</v>
      </c>
      <c r="B42" s="189"/>
      <c r="C42" s="9">
        <f>((C38-C37)+(C39-C38)+(C40-C39)+(C41-C40))/4</f>
        <v>0</v>
      </c>
      <c r="D42" s="9">
        <f t="shared" ref="D42:J42" si="2">((D38-D37)+(D39-D38)+(D40-D39)+(D41-D40))/4</f>
        <v>0</v>
      </c>
      <c r="E42" s="9">
        <f t="shared" si="2"/>
        <v>0</v>
      </c>
      <c r="F42" s="9">
        <f t="shared" si="2"/>
        <v>0</v>
      </c>
      <c r="G42" s="9">
        <f t="shared" si="2"/>
        <v>0</v>
      </c>
      <c r="H42" s="9">
        <f t="shared" si="2"/>
        <v>0</v>
      </c>
      <c r="I42" s="9">
        <f t="shared" si="2"/>
        <v>0</v>
      </c>
      <c r="J42" s="9">
        <f t="shared" si="2"/>
        <v>0</v>
      </c>
      <c r="K42" s="130"/>
      <c r="L42" s="130"/>
      <c r="M42" s="130"/>
      <c r="N42" s="130"/>
      <c r="O42" s="130"/>
      <c r="P42" s="130"/>
      <c r="Q42" s="130"/>
      <c r="R42" s="130"/>
      <c r="S42" s="14"/>
      <c r="T42" s="14"/>
      <c r="U42" s="14"/>
    </row>
    <row r="43" spans="1:21" x14ac:dyDescent="0.25">
      <c r="A43" s="263" t="s">
        <v>29</v>
      </c>
      <c r="B43" s="99">
        <f>D5-5</f>
        <v>2019</v>
      </c>
      <c r="C43" s="21"/>
      <c r="D43" s="21"/>
      <c r="E43" s="21">
        <v>0</v>
      </c>
      <c r="F43" s="21"/>
      <c r="G43" s="21"/>
      <c r="H43" s="21"/>
      <c r="I43" s="21"/>
      <c r="J43" s="13">
        <f>SUM(C43:I43)</f>
        <v>0</v>
      </c>
      <c r="K43" s="130"/>
      <c r="L43" s="130"/>
      <c r="M43" s="130"/>
      <c r="N43" s="130"/>
      <c r="O43" s="130"/>
      <c r="P43" s="130"/>
      <c r="Q43" s="130"/>
      <c r="R43" s="130"/>
      <c r="S43" s="14"/>
      <c r="T43" s="14"/>
      <c r="U43" s="14"/>
    </row>
    <row r="44" spans="1:21" x14ac:dyDescent="0.25">
      <c r="A44" s="263"/>
      <c r="B44" s="99">
        <f>D5-4</f>
        <v>2020</v>
      </c>
      <c r="C44" s="21"/>
      <c r="D44" s="21"/>
      <c r="E44" s="21"/>
      <c r="F44" s="21"/>
      <c r="G44" s="21"/>
      <c r="H44" s="21"/>
      <c r="I44" s="21"/>
      <c r="J44" s="13">
        <f>SUM(C44:I44)</f>
        <v>0</v>
      </c>
      <c r="K44" s="130"/>
      <c r="L44" s="130"/>
      <c r="M44" s="130"/>
      <c r="N44" s="130"/>
      <c r="O44" s="130"/>
      <c r="P44" s="130"/>
      <c r="Q44" s="130"/>
      <c r="R44" s="130"/>
      <c r="S44" s="14"/>
      <c r="T44" s="14"/>
      <c r="U44" s="14"/>
    </row>
    <row r="45" spans="1:21" x14ac:dyDescent="0.25">
      <c r="A45" s="263"/>
      <c r="B45" s="99">
        <f>D5-3</f>
        <v>2021</v>
      </c>
      <c r="C45" s="21"/>
      <c r="D45" s="21"/>
      <c r="E45" s="21"/>
      <c r="F45" s="21"/>
      <c r="G45" s="21"/>
      <c r="H45" s="21"/>
      <c r="I45" s="21"/>
      <c r="J45" s="13">
        <f>SUM(C45:I45)</f>
        <v>0</v>
      </c>
      <c r="K45" s="130"/>
      <c r="L45" s="130"/>
      <c r="M45" s="130"/>
      <c r="N45" s="130"/>
      <c r="O45" s="130"/>
      <c r="P45" s="130"/>
      <c r="Q45" s="130"/>
      <c r="R45" s="130"/>
      <c r="S45" s="14"/>
      <c r="T45" s="14"/>
      <c r="U45" s="14"/>
    </row>
    <row r="46" spans="1:21" x14ac:dyDescent="0.25">
      <c r="A46" s="263"/>
      <c r="B46" s="99">
        <f>D5-2</f>
        <v>2022</v>
      </c>
      <c r="C46" s="21"/>
      <c r="D46" s="21"/>
      <c r="E46" s="21"/>
      <c r="F46" s="21"/>
      <c r="G46" s="21"/>
      <c r="H46" s="21"/>
      <c r="I46" s="21"/>
      <c r="J46" s="13">
        <f>SUM(C46:I46)</f>
        <v>0</v>
      </c>
      <c r="K46" s="130"/>
      <c r="L46" s="130"/>
      <c r="M46" s="130"/>
      <c r="N46" s="130"/>
      <c r="O46" s="130"/>
      <c r="P46" s="130"/>
      <c r="Q46" s="130"/>
      <c r="R46" s="130"/>
      <c r="S46" s="14"/>
      <c r="T46" s="14"/>
      <c r="U46" s="14"/>
    </row>
    <row r="47" spans="1:21" x14ac:dyDescent="0.25">
      <c r="A47" s="263"/>
      <c r="B47" s="99">
        <f>D5-1</f>
        <v>2023</v>
      </c>
      <c r="C47" s="21"/>
      <c r="D47" s="21"/>
      <c r="E47" s="21"/>
      <c r="F47" s="21"/>
      <c r="G47" s="21"/>
      <c r="H47" s="21"/>
      <c r="I47" s="21"/>
      <c r="J47" s="13">
        <f>SUM(C47:I47)</f>
        <v>0</v>
      </c>
      <c r="K47" s="130"/>
      <c r="L47" s="130"/>
      <c r="M47" s="130"/>
      <c r="N47" s="130"/>
      <c r="O47" s="130"/>
      <c r="P47" s="130"/>
      <c r="Q47" s="130"/>
      <c r="R47" s="130"/>
      <c r="S47" s="14"/>
      <c r="T47" s="14"/>
      <c r="U47" s="14"/>
    </row>
    <row r="48" spans="1:21" x14ac:dyDescent="0.25">
      <c r="A48" s="189" t="s">
        <v>33</v>
      </c>
      <c r="B48" s="189"/>
      <c r="C48" s="9">
        <f>((C44-C43)+(C45-C44)+(C46-C45)+(C47-C46))/4</f>
        <v>0</v>
      </c>
      <c r="D48" s="9">
        <f t="shared" ref="D48:J48" si="3">((D44-D43)+(D45-D44)+(D46-D45)+(D47-D46))/4</f>
        <v>0</v>
      </c>
      <c r="E48" s="9">
        <f t="shared" si="3"/>
        <v>0</v>
      </c>
      <c r="F48" s="9">
        <f t="shared" si="3"/>
        <v>0</v>
      </c>
      <c r="G48" s="9">
        <f t="shared" si="3"/>
        <v>0</v>
      </c>
      <c r="H48" s="9">
        <f t="shared" si="3"/>
        <v>0</v>
      </c>
      <c r="I48" s="9">
        <f t="shared" si="3"/>
        <v>0</v>
      </c>
      <c r="J48" s="9">
        <f t="shared" si="3"/>
        <v>0</v>
      </c>
      <c r="K48" s="130"/>
      <c r="L48" s="130"/>
      <c r="M48" s="130"/>
      <c r="N48" s="130"/>
      <c r="O48" s="130"/>
      <c r="P48" s="130"/>
      <c r="Q48" s="130"/>
      <c r="R48" s="130"/>
      <c r="S48" s="14"/>
      <c r="T48" s="14"/>
      <c r="U48" s="14"/>
    </row>
    <row r="49" spans="1:21" x14ac:dyDescent="0.25">
      <c r="A49" s="189" t="s">
        <v>30</v>
      </c>
      <c r="B49" s="99">
        <f>D5-5</f>
        <v>2019</v>
      </c>
      <c r="C49" s="21"/>
      <c r="D49" s="21"/>
      <c r="E49" s="21">
        <v>0</v>
      </c>
      <c r="F49" s="21"/>
      <c r="G49" s="21"/>
      <c r="H49" s="21"/>
      <c r="I49" s="21"/>
      <c r="J49" s="13">
        <f>SUM(C49:I49)</f>
        <v>0</v>
      </c>
      <c r="K49" s="130"/>
      <c r="L49" s="130"/>
      <c r="M49" s="130"/>
      <c r="N49" s="130"/>
      <c r="O49" s="130"/>
      <c r="P49" s="130"/>
      <c r="Q49" s="130"/>
      <c r="R49" s="130"/>
      <c r="S49" s="14"/>
      <c r="T49" s="14"/>
      <c r="U49" s="14"/>
    </row>
    <row r="50" spans="1:21" x14ac:dyDescent="0.25">
      <c r="A50" s="189"/>
      <c r="B50" s="99">
        <f>D5-4</f>
        <v>2020</v>
      </c>
      <c r="C50" s="21"/>
      <c r="D50" s="21"/>
      <c r="E50" s="21"/>
      <c r="F50" s="21"/>
      <c r="G50" s="21"/>
      <c r="H50" s="21"/>
      <c r="I50" s="21"/>
      <c r="J50" s="13">
        <f>SUM(C50:I50)</f>
        <v>0</v>
      </c>
      <c r="K50" s="130"/>
      <c r="L50" s="130"/>
      <c r="M50" s="130"/>
      <c r="N50" s="130"/>
      <c r="O50" s="130"/>
      <c r="P50" s="130"/>
      <c r="Q50" s="130"/>
      <c r="R50" s="130"/>
      <c r="S50" s="14"/>
      <c r="T50" s="14"/>
      <c r="U50" s="14"/>
    </row>
    <row r="51" spans="1:21" x14ac:dyDescent="0.25">
      <c r="A51" s="189"/>
      <c r="B51" s="99">
        <f>D5-3</f>
        <v>2021</v>
      </c>
      <c r="C51" s="21"/>
      <c r="D51" s="21"/>
      <c r="E51" s="21"/>
      <c r="F51" s="21"/>
      <c r="G51" s="21"/>
      <c r="H51" s="21"/>
      <c r="I51" s="21"/>
      <c r="J51" s="13">
        <f>SUM(C51:I51)</f>
        <v>0</v>
      </c>
      <c r="K51" s="130"/>
      <c r="L51" s="130"/>
      <c r="M51" s="130"/>
      <c r="N51" s="130"/>
      <c r="O51" s="130"/>
      <c r="P51" s="130"/>
      <c r="Q51" s="130"/>
      <c r="R51" s="130"/>
      <c r="S51" s="14"/>
      <c r="T51" s="14"/>
      <c r="U51" s="14"/>
    </row>
    <row r="52" spans="1:21" x14ac:dyDescent="0.25">
      <c r="A52" s="189"/>
      <c r="B52" s="99">
        <f>D5-2</f>
        <v>2022</v>
      </c>
      <c r="C52" s="21"/>
      <c r="D52" s="21"/>
      <c r="E52" s="21"/>
      <c r="F52" s="21"/>
      <c r="G52" s="21"/>
      <c r="H52" s="21"/>
      <c r="I52" s="21"/>
      <c r="J52" s="13">
        <f>SUM(C52:I52)</f>
        <v>0</v>
      </c>
      <c r="K52" s="130"/>
      <c r="L52" s="130"/>
      <c r="M52" s="130"/>
      <c r="N52" s="130"/>
      <c r="O52" s="130"/>
      <c r="P52" s="130"/>
      <c r="Q52" s="130"/>
      <c r="R52" s="130"/>
      <c r="S52" s="14"/>
      <c r="T52" s="14"/>
      <c r="U52" s="14"/>
    </row>
    <row r="53" spans="1:21" x14ac:dyDescent="0.25">
      <c r="A53" s="189"/>
      <c r="B53" s="99">
        <f>D5-1</f>
        <v>2023</v>
      </c>
      <c r="C53" s="21"/>
      <c r="D53" s="21"/>
      <c r="E53" s="21"/>
      <c r="F53" s="21"/>
      <c r="G53" s="21"/>
      <c r="H53" s="21"/>
      <c r="I53" s="21"/>
      <c r="J53" s="13">
        <f>SUM(C53:I53)</f>
        <v>0</v>
      </c>
      <c r="K53" s="130"/>
      <c r="L53" s="130"/>
      <c r="M53" s="130"/>
      <c r="N53" s="130"/>
      <c r="O53" s="130"/>
      <c r="P53" s="130"/>
      <c r="Q53" s="130"/>
      <c r="R53" s="130"/>
      <c r="S53" s="14"/>
      <c r="T53" s="14"/>
      <c r="U53" s="14"/>
    </row>
    <row r="54" spans="1:21" x14ac:dyDescent="0.25">
      <c r="A54" s="189" t="s">
        <v>33</v>
      </c>
      <c r="B54" s="189"/>
      <c r="C54" s="9">
        <f>((C50-C49)+(C51-C50)+(C52-C51)+(C53-C52))/4</f>
        <v>0</v>
      </c>
      <c r="D54" s="9">
        <f t="shared" ref="D54:J54" si="4">((D50-D49)+(D51-D50)+(D52-D51)+(D53-D52))/4</f>
        <v>0</v>
      </c>
      <c r="E54" s="9">
        <f t="shared" si="4"/>
        <v>0</v>
      </c>
      <c r="F54" s="9">
        <f t="shared" si="4"/>
        <v>0</v>
      </c>
      <c r="G54" s="9">
        <f t="shared" si="4"/>
        <v>0</v>
      </c>
      <c r="H54" s="9">
        <f t="shared" si="4"/>
        <v>0</v>
      </c>
      <c r="I54" s="9">
        <f t="shared" si="4"/>
        <v>0</v>
      </c>
      <c r="J54" s="9">
        <f t="shared" si="4"/>
        <v>0</v>
      </c>
      <c r="K54" s="130"/>
      <c r="L54" s="130"/>
      <c r="M54" s="130"/>
      <c r="N54" s="130"/>
      <c r="O54" s="130"/>
      <c r="P54" s="130"/>
      <c r="Q54" s="130"/>
      <c r="R54" s="130"/>
      <c r="S54" s="14"/>
      <c r="T54" s="14"/>
      <c r="U54" s="14"/>
    </row>
    <row r="55" spans="1:21" x14ac:dyDescent="0.25">
      <c r="A55" s="189" t="s">
        <v>31</v>
      </c>
      <c r="B55" s="99">
        <f>D5-5</f>
        <v>2019</v>
      </c>
      <c r="C55" s="13">
        <f t="shared" ref="C55:I55" si="5">C31+C37+C43+C49</f>
        <v>0</v>
      </c>
      <c r="D55" s="13">
        <f t="shared" si="5"/>
        <v>0</v>
      </c>
      <c r="E55" s="13">
        <f t="shared" si="5"/>
        <v>0</v>
      </c>
      <c r="F55" s="13">
        <f t="shared" si="5"/>
        <v>0</v>
      </c>
      <c r="G55" s="13">
        <f t="shared" si="5"/>
        <v>0</v>
      </c>
      <c r="H55" s="13">
        <f t="shared" si="5"/>
        <v>0</v>
      </c>
      <c r="I55" s="13">
        <f t="shared" si="5"/>
        <v>0</v>
      </c>
      <c r="J55" s="13">
        <f>SUM(C55:I55)</f>
        <v>0</v>
      </c>
      <c r="K55" s="130"/>
      <c r="L55" s="130"/>
      <c r="M55" s="130"/>
      <c r="N55" s="130"/>
      <c r="O55" s="130"/>
      <c r="P55" s="130"/>
      <c r="Q55" s="130"/>
      <c r="R55" s="130"/>
      <c r="S55" s="14"/>
      <c r="T55" s="14"/>
      <c r="U55" s="14"/>
    </row>
    <row r="56" spans="1:21" x14ac:dyDescent="0.25">
      <c r="A56" s="189"/>
      <c r="B56" s="99">
        <f>D5-4</f>
        <v>2020</v>
      </c>
      <c r="C56" s="13">
        <f t="shared" ref="C56:I59" si="6">C32+C38+C44+C50</f>
        <v>0</v>
      </c>
      <c r="D56" s="13">
        <f t="shared" si="6"/>
        <v>0</v>
      </c>
      <c r="E56" s="13">
        <f t="shared" si="6"/>
        <v>0</v>
      </c>
      <c r="F56" s="13">
        <f t="shared" si="6"/>
        <v>0</v>
      </c>
      <c r="G56" s="13">
        <f t="shared" si="6"/>
        <v>0</v>
      </c>
      <c r="H56" s="13">
        <f t="shared" si="6"/>
        <v>0</v>
      </c>
      <c r="I56" s="13">
        <f t="shared" si="6"/>
        <v>0</v>
      </c>
      <c r="J56" s="13">
        <f>SUM(C56:I56)</f>
        <v>0</v>
      </c>
      <c r="K56" s="130"/>
      <c r="L56" s="130"/>
      <c r="M56" s="130"/>
      <c r="N56" s="130"/>
      <c r="O56" s="130"/>
      <c r="P56" s="130"/>
      <c r="Q56" s="130"/>
      <c r="R56" s="130"/>
      <c r="S56" s="14"/>
      <c r="T56" s="14"/>
      <c r="U56" s="14"/>
    </row>
    <row r="57" spans="1:21" x14ac:dyDescent="0.25">
      <c r="A57" s="189"/>
      <c r="B57" s="99">
        <f>D5-3</f>
        <v>2021</v>
      </c>
      <c r="C57" s="13">
        <f t="shared" si="6"/>
        <v>0</v>
      </c>
      <c r="D57" s="13">
        <f t="shared" si="6"/>
        <v>0</v>
      </c>
      <c r="E57" s="13">
        <f t="shared" si="6"/>
        <v>0</v>
      </c>
      <c r="F57" s="13">
        <f t="shared" si="6"/>
        <v>0</v>
      </c>
      <c r="G57" s="13">
        <f t="shared" si="6"/>
        <v>0</v>
      </c>
      <c r="H57" s="13">
        <f t="shared" si="6"/>
        <v>0</v>
      </c>
      <c r="I57" s="13">
        <f t="shared" si="6"/>
        <v>0</v>
      </c>
      <c r="J57" s="13">
        <f>SUM(C57:I57)</f>
        <v>0</v>
      </c>
      <c r="K57" s="130"/>
      <c r="L57" s="130"/>
      <c r="M57" s="130"/>
      <c r="N57" s="130"/>
      <c r="O57" s="130"/>
      <c r="P57" s="130"/>
      <c r="Q57" s="130"/>
      <c r="R57" s="130"/>
      <c r="S57" s="14"/>
      <c r="T57" s="14"/>
      <c r="U57" s="14"/>
    </row>
    <row r="58" spans="1:21" x14ac:dyDescent="0.25">
      <c r="A58" s="189"/>
      <c r="B58" s="99">
        <f>D5-2</f>
        <v>2022</v>
      </c>
      <c r="C58" s="13">
        <f t="shared" si="6"/>
        <v>0</v>
      </c>
      <c r="D58" s="13">
        <f t="shared" si="6"/>
        <v>0</v>
      </c>
      <c r="E58" s="13">
        <f t="shared" si="6"/>
        <v>0</v>
      </c>
      <c r="F58" s="13">
        <f t="shared" si="6"/>
        <v>0</v>
      </c>
      <c r="G58" s="13">
        <f t="shared" si="6"/>
        <v>0</v>
      </c>
      <c r="H58" s="13">
        <f t="shared" si="6"/>
        <v>0</v>
      </c>
      <c r="I58" s="13">
        <f t="shared" si="6"/>
        <v>0</v>
      </c>
      <c r="J58" s="13">
        <f>SUM(C58:I58)</f>
        <v>0</v>
      </c>
      <c r="K58" s="130"/>
      <c r="L58" s="130"/>
      <c r="M58" s="130"/>
      <c r="N58" s="130"/>
      <c r="O58" s="130"/>
      <c r="P58" s="130"/>
      <c r="Q58" s="130"/>
      <c r="R58" s="130"/>
      <c r="S58" s="14"/>
      <c r="T58" s="14"/>
      <c r="U58" s="14"/>
    </row>
    <row r="59" spans="1:21" x14ac:dyDescent="0.25">
      <c r="A59" s="189"/>
      <c r="B59" s="99">
        <f>D5-1</f>
        <v>2023</v>
      </c>
      <c r="C59" s="13">
        <f t="shared" si="6"/>
        <v>0</v>
      </c>
      <c r="D59" s="13">
        <f t="shared" si="6"/>
        <v>0</v>
      </c>
      <c r="E59" s="13">
        <f t="shared" si="6"/>
        <v>0</v>
      </c>
      <c r="F59" s="13">
        <f t="shared" si="6"/>
        <v>0</v>
      </c>
      <c r="G59" s="13">
        <f t="shared" si="6"/>
        <v>0</v>
      </c>
      <c r="H59" s="13">
        <f t="shared" si="6"/>
        <v>0</v>
      </c>
      <c r="I59" s="13">
        <f t="shared" si="6"/>
        <v>0</v>
      </c>
      <c r="J59" s="13">
        <f>SUM(C59:I59)</f>
        <v>0</v>
      </c>
      <c r="K59" s="130"/>
      <c r="L59" s="130"/>
      <c r="M59" s="130"/>
      <c r="N59" s="130"/>
      <c r="O59" s="130"/>
      <c r="P59" s="130"/>
      <c r="Q59" s="130"/>
      <c r="R59" s="130"/>
      <c r="S59" s="14"/>
      <c r="T59" s="14"/>
      <c r="U59" s="14"/>
    </row>
    <row r="60" spans="1:21" x14ac:dyDescent="0.25">
      <c r="A60" s="189" t="s">
        <v>33</v>
      </c>
      <c r="B60" s="189"/>
      <c r="C60" s="9">
        <f>((C56-C55)+(C57-C56)+(C58-C57)+(C59-C58))/4</f>
        <v>0</v>
      </c>
      <c r="D60" s="9">
        <f t="shared" ref="D60:J60" si="7">((D56-D55)+(D57-D56)+(D58-D57)+(D59-D58))/4</f>
        <v>0</v>
      </c>
      <c r="E60" s="9">
        <f t="shared" si="7"/>
        <v>0</v>
      </c>
      <c r="F60" s="9">
        <f t="shared" si="7"/>
        <v>0</v>
      </c>
      <c r="G60" s="9">
        <f t="shared" si="7"/>
        <v>0</v>
      </c>
      <c r="H60" s="9">
        <f t="shared" si="7"/>
        <v>0</v>
      </c>
      <c r="I60" s="9">
        <f t="shared" si="7"/>
        <v>0</v>
      </c>
      <c r="J60" s="9">
        <f t="shared" si="7"/>
        <v>0</v>
      </c>
      <c r="K60" s="130"/>
      <c r="L60" s="130"/>
      <c r="M60" s="130"/>
      <c r="N60" s="130"/>
      <c r="O60" s="130"/>
      <c r="P60" s="130"/>
      <c r="Q60" s="130"/>
      <c r="R60" s="130"/>
      <c r="S60" s="14"/>
      <c r="T60" s="14"/>
      <c r="U60" s="14"/>
    </row>
    <row r="61" spans="1:21" x14ac:dyDescent="0.25">
      <c r="A61" s="190" t="s">
        <v>26</v>
      </c>
      <c r="B61" s="189" t="s">
        <v>6</v>
      </c>
      <c r="C61" s="189" t="s">
        <v>115</v>
      </c>
      <c r="D61" s="189"/>
      <c r="E61" s="189"/>
      <c r="F61" s="189"/>
      <c r="G61" s="189"/>
      <c r="H61" s="189"/>
      <c r="I61" s="189"/>
      <c r="J61" s="189"/>
      <c r="K61" s="130"/>
      <c r="L61" s="130"/>
      <c r="M61" s="130"/>
      <c r="N61" s="130"/>
      <c r="O61" s="130"/>
      <c r="P61" s="130"/>
      <c r="Q61" s="130"/>
      <c r="R61" s="130"/>
      <c r="S61" s="14"/>
      <c r="T61" s="14"/>
      <c r="U61" s="14"/>
    </row>
    <row r="62" spans="1:21" x14ac:dyDescent="0.25">
      <c r="A62" s="190"/>
      <c r="B62" s="189"/>
      <c r="C62" s="99" t="s">
        <v>18</v>
      </c>
      <c r="D62" s="99" t="s">
        <v>19</v>
      </c>
      <c r="E62" s="99" t="s">
        <v>20</v>
      </c>
      <c r="F62" s="99" t="s">
        <v>21</v>
      </c>
      <c r="G62" s="99" t="s">
        <v>22</v>
      </c>
      <c r="H62" s="99" t="s">
        <v>23</v>
      </c>
      <c r="I62" s="99" t="s">
        <v>24</v>
      </c>
      <c r="J62" s="99" t="s">
        <v>25</v>
      </c>
      <c r="K62" s="130"/>
      <c r="L62" s="130"/>
      <c r="M62" s="130"/>
      <c r="N62" s="130"/>
      <c r="O62" s="130"/>
      <c r="P62" s="130"/>
      <c r="Q62" s="130"/>
      <c r="R62" s="130"/>
      <c r="S62" s="14"/>
      <c r="T62" s="14"/>
      <c r="U62" s="14"/>
    </row>
    <row r="63" spans="1:21" x14ac:dyDescent="0.25">
      <c r="A63" s="267" t="s">
        <v>27</v>
      </c>
      <c r="B63" s="99">
        <f>D5-5</f>
        <v>2019</v>
      </c>
      <c r="C63" s="21"/>
      <c r="D63" s="21"/>
      <c r="E63" s="21"/>
      <c r="F63" s="21">
        <v>0</v>
      </c>
      <c r="G63" s="21"/>
      <c r="H63" s="21"/>
      <c r="I63" s="21"/>
      <c r="J63" s="13"/>
      <c r="K63" s="130"/>
      <c r="L63" s="130"/>
      <c r="M63" s="130"/>
      <c r="N63" s="130"/>
      <c r="O63" s="130"/>
      <c r="P63" s="130"/>
      <c r="Q63" s="130"/>
      <c r="R63" s="130"/>
      <c r="S63" s="14"/>
      <c r="T63" s="14"/>
      <c r="U63" s="14"/>
    </row>
    <row r="64" spans="1:21" x14ac:dyDescent="0.25">
      <c r="A64" s="267"/>
      <c r="B64" s="99">
        <f>D5-4</f>
        <v>2020</v>
      </c>
      <c r="C64" s="21"/>
      <c r="D64" s="21"/>
      <c r="E64" s="21"/>
      <c r="F64" s="21"/>
      <c r="G64" s="21"/>
      <c r="H64" s="21"/>
      <c r="I64" s="21"/>
      <c r="J64" s="13">
        <f>SUM(C64:I64)</f>
        <v>0</v>
      </c>
      <c r="K64" s="130"/>
      <c r="L64" s="130"/>
      <c r="M64" s="130"/>
      <c r="N64" s="130"/>
      <c r="O64" s="130"/>
      <c r="P64" s="130"/>
      <c r="Q64" s="130"/>
      <c r="R64" s="130"/>
      <c r="S64" s="14"/>
      <c r="T64" s="14"/>
      <c r="U64" s="14"/>
    </row>
    <row r="65" spans="1:21" x14ac:dyDescent="0.25">
      <c r="A65" s="267"/>
      <c r="B65" s="99">
        <f>D5-3</f>
        <v>2021</v>
      </c>
      <c r="C65" s="21"/>
      <c r="D65" s="21"/>
      <c r="E65" s="21"/>
      <c r="F65" s="21"/>
      <c r="G65" s="21"/>
      <c r="H65" s="21"/>
      <c r="I65" s="21"/>
      <c r="J65" s="13">
        <f>SUM(C65:I65)</f>
        <v>0</v>
      </c>
      <c r="K65" s="130"/>
      <c r="L65" s="130"/>
      <c r="M65" s="130"/>
      <c r="N65" s="130"/>
      <c r="O65" s="130"/>
      <c r="P65" s="130"/>
      <c r="Q65" s="130"/>
      <c r="R65" s="130"/>
      <c r="S65" s="14"/>
      <c r="T65" s="14"/>
      <c r="U65" s="14"/>
    </row>
    <row r="66" spans="1:21" x14ac:dyDescent="0.25">
      <c r="A66" s="267"/>
      <c r="B66" s="99">
        <f>D5-2</f>
        <v>2022</v>
      </c>
      <c r="C66" s="21"/>
      <c r="D66" s="21"/>
      <c r="E66" s="21"/>
      <c r="F66" s="21"/>
      <c r="G66" s="21"/>
      <c r="H66" s="21"/>
      <c r="I66" s="21"/>
      <c r="J66" s="13">
        <f>SUM(C66:I66)</f>
        <v>0</v>
      </c>
      <c r="K66" s="130"/>
      <c r="L66" s="130"/>
      <c r="M66" s="130"/>
      <c r="N66" s="130"/>
      <c r="O66" s="130"/>
      <c r="P66" s="130"/>
      <c r="Q66" s="130"/>
      <c r="R66" s="130"/>
      <c r="S66" s="14"/>
      <c r="T66" s="14"/>
      <c r="U66" s="14"/>
    </row>
    <row r="67" spans="1:21" x14ac:dyDescent="0.25">
      <c r="A67" s="267"/>
      <c r="B67" s="99">
        <f>D5-1</f>
        <v>2023</v>
      </c>
      <c r="C67" s="21"/>
      <c r="D67" s="21"/>
      <c r="E67" s="21"/>
      <c r="F67" s="21"/>
      <c r="G67" s="21"/>
      <c r="H67" s="21"/>
      <c r="I67" s="21"/>
      <c r="J67" s="13">
        <f>SUM(C67:I67)</f>
        <v>0</v>
      </c>
      <c r="K67" s="130"/>
      <c r="L67" s="130"/>
      <c r="M67" s="130"/>
      <c r="N67" s="130"/>
      <c r="O67" s="130"/>
      <c r="P67" s="130"/>
      <c r="Q67" s="130"/>
      <c r="R67" s="130"/>
      <c r="S67" s="14"/>
      <c r="T67" s="14"/>
      <c r="U67" s="14"/>
    </row>
    <row r="68" spans="1:21" x14ac:dyDescent="0.25">
      <c r="A68" s="189"/>
      <c r="B68" s="189"/>
      <c r="C68" s="13"/>
      <c r="D68" s="13"/>
      <c r="E68" s="13"/>
      <c r="F68" s="13"/>
      <c r="G68" s="13"/>
      <c r="H68" s="13"/>
      <c r="I68" s="13"/>
      <c r="J68" s="13"/>
      <c r="K68" s="130"/>
      <c r="L68" s="130"/>
      <c r="M68" s="130"/>
      <c r="N68" s="130"/>
      <c r="O68" s="130"/>
      <c r="P68" s="130"/>
      <c r="Q68" s="130"/>
      <c r="R68" s="130"/>
      <c r="S68" s="14"/>
      <c r="T68" s="14"/>
      <c r="U68" s="14"/>
    </row>
    <row r="69" spans="1:21" x14ac:dyDescent="0.25">
      <c r="A69" s="263" t="s">
        <v>28</v>
      </c>
      <c r="B69" s="99">
        <f>D5-5</f>
        <v>2019</v>
      </c>
      <c r="C69" s="21"/>
      <c r="D69" s="21"/>
      <c r="E69" s="21"/>
      <c r="F69" s="21"/>
      <c r="G69" s="21"/>
      <c r="H69" s="21"/>
      <c r="I69" s="21"/>
      <c r="J69" s="13">
        <f>SUM(C69:I69)</f>
        <v>0</v>
      </c>
      <c r="K69" s="130"/>
      <c r="L69" s="130"/>
      <c r="M69" s="130"/>
      <c r="N69" s="130"/>
      <c r="O69" s="130"/>
      <c r="P69" s="130"/>
      <c r="Q69" s="130"/>
      <c r="R69" s="130"/>
      <c r="S69" s="14"/>
      <c r="T69" s="14"/>
      <c r="U69" s="14"/>
    </row>
    <row r="70" spans="1:21" x14ac:dyDescent="0.25">
      <c r="A70" s="263"/>
      <c r="B70" s="99">
        <f>D5-4</f>
        <v>2020</v>
      </c>
      <c r="C70" s="21"/>
      <c r="D70" s="21"/>
      <c r="E70" s="21"/>
      <c r="F70" s="21"/>
      <c r="G70" s="21"/>
      <c r="H70" s="21"/>
      <c r="I70" s="21"/>
      <c r="J70" s="13">
        <f>SUM(C70:I70)</f>
        <v>0</v>
      </c>
      <c r="K70" s="130"/>
      <c r="L70" s="130"/>
      <c r="M70" s="130"/>
      <c r="N70" s="130"/>
      <c r="O70" s="130"/>
      <c r="P70" s="130"/>
      <c r="Q70" s="130"/>
      <c r="R70" s="130"/>
      <c r="S70" s="14"/>
      <c r="T70" s="14"/>
      <c r="U70" s="14"/>
    </row>
    <row r="71" spans="1:21" x14ac:dyDescent="0.25">
      <c r="A71" s="263"/>
      <c r="B71" s="99">
        <f>D5-3</f>
        <v>2021</v>
      </c>
      <c r="C71" s="21"/>
      <c r="D71" s="21"/>
      <c r="E71" s="21"/>
      <c r="F71" s="21"/>
      <c r="G71" s="21"/>
      <c r="H71" s="21"/>
      <c r="I71" s="21"/>
      <c r="J71" s="13">
        <f>SUM(C71:I71)</f>
        <v>0</v>
      </c>
      <c r="K71" s="130"/>
      <c r="L71" s="130"/>
      <c r="M71" s="130"/>
      <c r="N71" s="130"/>
      <c r="O71" s="130"/>
      <c r="P71" s="130"/>
      <c r="Q71" s="130"/>
      <c r="R71" s="130"/>
      <c r="S71" s="14"/>
      <c r="T71" s="14"/>
      <c r="U71" s="14"/>
    </row>
    <row r="72" spans="1:21" x14ac:dyDescent="0.25">
      <c r="A72" s="263"/>
      <c r="B72" s="99">
        <f>D5-2</f>
        <v>2022</v>
      </c>
      <c r="C72" s="21"/>
      <c r="D72" s="21"/>
      <c r="E72" s="21"/>
      <c r="F72" s="21"/>
      <c r="G72" s="21"/>
      <c r="H72" s="21"/>
      <c r="I72" s="21"/>
      <c r="J72" s="13">
        <f>SUM(C72:I72)</f>
        <v>0</v>
      </c>
      <c r="K72" s="130"/>
      <c r="L72" s="130"/>
      <c r="M72" s="130"/>
      <c r="N72" s="130"/>
      <c r="O72" s="130"/>
      <c r="P72" s="130"/>
      <c r="Q72" s="130"/>
      <c r="R72" s="130"/>
      <c r="S72" s="14"/>
      <c r="T72" s="14"/>
      <c r="U72" s="14"/>
    </row>
    <row r="73" spans="1:21" x14ac:dyDescent="0.25">
      <c r="A73" s="263"/>
      <c r="B73" s="99">
        <f>D5-1</f>
        <v>2023</v>
      </c>
      <c r="C73" s="21"/>
      <c r="D73" s="21"/>
      <c r="E73" s="21"/>
      <c r="F73" s="21"/>
      <c r="G73" s="21"/>
      <c r="H73" s="21"/>
      <c r="I73" s="21"/>
      <c r="J73" s="13">
        <f>SUM(C73:I73)</f>
        <v>0</v>
      </c>
      <c r="K73" s="130"/>
      <c r="L73" s="130"/>
      <c r="M73" s="130"/>
      <c r="N73" s="130"/>
      <c r="O73" s="130"/>
      <c r="P73" s="130"/>
      <c r="Q73" s="130"/>
      <c r="R73" s="130"/>
      <c r="S73" s="14"/>
      <c r="T73" s="14"/>
      <c r="U73" s="14"/>
    </row>
    <row r="74" spans="1:21" x14ac:dyDescent="0.25">
      <c r="A74" s="189"/>
      <c r="B74" s="189"/>
      <c r="C74" s="13"/>
      <c r="D74" s="13"/>
      <c r="E74" s="13"/>
      <c r="F74" s="13"/>
      <c r="G74" s="13"/>
      <c r="H74" s="13"/>
      <c r="I74" s="13"/>
      <c r="J74" s="13"/>
      <c r="K74" s="130"/>
      <c r="L74" s="130"/>
      <c r="M74" s="130"/>
      <c r="N74" s="130"/>
      <c r="O74" s="130"/>
      <c r="P74" s="130"/>
      <c r="Q74" s="130"/>
      <c r="R74" s="130"/>
      <c r="S74" s="14"/>
      <c r="T74" s="14"/>
      <c r="U74" s="14"/>
    </row>
    <row r="75" spans="1:21" x14ac:dyDescent="0.25">
      <c r="A75" s="263" t="s">
        <v>29</v>
      </c>
      <c r="B75" s="99">
        <f>D5-5</f>
        <v>2019</v>
      </c>
      <c r="C75" s="21"/>
      <c r="D75" s="21"/>
      <c r="E75" s="21"/>
      <c r="F75" s="21"/>
      <c r="G75" s="21"/>
      <c r="H75" s="21"/>
      <c r="I75" s="21"/>
      <c r="J75" s="13">
        <f>SUM(C75:I75)</f>
        <v>0</v>
      </c>
      <c r="K75" s="130"/>
      <c r="L75" s="130"/>
      <c r="M75" s="130"/>
      <c r="N75" s="130"/>
      <c r="O75" s="130"/>
      <c r="P75" s="130"/>
      <c r="Q75" s="130"/>
      <c r="R75" s="130"/>
      <c r="S75" s="14"/>
      <c r="T75" s="14"/>
      <c r="U75" s="14"/>
    </row>
    <row r="76" spans="1:21" x14ac:dyDescent="0.25">
      <c r="A76" s="263"/>
      <c r="B76" s="99">
        <f>D5-4</f>
        <v>2020</v>
      </c>
      <c r="C76" s="21"/>
      <c r="D76" s="21"/>
      <c r="E76" s="21"/>
      <c r="F76" s="21"/>
      <c r="G76" s="21"/>
      <c r="H76" s="21"/>
      <c r="I76" s="21"/>
      <c r="J76" s="13">
        <f>SUM(C76:I76)</f>
        <v>0</v>
      </c>
      <c r="K76" s="130"/>
      <c r="L76" s="130"/>
      <c r="M76" s="130"/>
      <c r="N76" s="130"/>
      <c r="O76" s="130"/>
      <c r="P76" s="130"/>
      <c r="Q76" s="130"/>
      <c r="R76" s="130"/>
      <c r="S76" s="14"/>
      <c r="T76" s="14"/>
      <c r="U76" s="14"/>
    </row>
    <row r="77" spans="1:21" x14ac:dyDescent="0.25">
      <c r="A77" s="263"/>
      <c r="B77" s="99">
        <f>D5-3</f>
        <v>2021</v>
      </c>
      <c r="C77" s="21"/>
      <c r="D77" s="21"/>
      <c r="E77" s="21"/>
      <c r="F77" s="21"/>
      <c r="G77" s="21"/>
      <c r="H77" s="21"/>
      <c r="I77" s="21"/>
      <c r="J77" s="13">
        <f>SUM(C77:I77)</f>
        <v>0</v>
      </c>
      <c r="K77" s="130"/>
      <c r="L77" s="130"/>
      <c r="M77" s="130"/>
      <c r="N77" s="130"/>
      <c r="O77" s="130"/>
      <c r="P77" s="130"/>
      <c r="Q77" s="130"/>
      <c r="R77" s="130"/>
      <c r="S77" s="14"/>
      <c r="T77" s="14"/>
      <c r="U77" s="14"/>
    </row>
    <row r="78" spans="1:21" x14ac:dyDescent="0.25">
      <c r="A78" s="263"/>
      <c r="B78" s="99">
        <f>D5-2</f>
        <v>2022</v>
      </c>
      <c r="C78" s="21"/>
      <c r="D78" s="21"/>
      <c r="E78" s="21"/>
      <c r="F78" s="21"/>
      <c r="G78" s="21"/>
      <c r="H78" s="21"/>
      <c r="I78" s="21"/>
      <c r="J78" s="13">
        <f>SUM(C78:I78)</f>
        <v>0</v>
      </c>
      <c r="K78" s="130"/>
      <c r="L78" s="130"/>
      <c r="M78" s="130"/>
      <c r="N78" s="130"/>
      <c r="O78" s="130"/>
      <c r="P78" s="130"/>
      <c r="Q78" s="130"/>
      <c r="R78" s="130"/>
      <c r="S78" s="14"/>
      <c r="T78" s="14"/>
      <c r="U78" s="14"/>
    </row>
    <row r="79" spans="1:21" x14ac:dyDescent="0.25">
      <c r="A79" s="263"/>
      <c r="B79" s="99">
        <f>D5-1</f>
        <v>2023</v>
      </c>
      <c r="C79" s="21"/>
      <c r="D79" s="21"/>
      <c r="E79" s="21"/>
      <c r="F79" s="21"/>
      <c r="G79" s="21"/>
      <c r="H79" s="21"/>
      <c r="I79" s="21"/>
      <c r="J79" s="13">
        <f>SUM(C79:I79)</f>
        <v>0</v>
      </c>
      <c r="K79" s="130"/>
      <c r="L79" s="130"/>
      <c r="M79" s="130"/>
      <c r="N79" s="130"/>
      <c r="O79" s="130"/>
      <c r="P79" s="130"/>
      <c r="Q79" s="130"/>
      <c r="R79" s="130"/>
      <c r="S79" s="14"/>
      <c r="T79" s="14"/>
      <c r="U79" s="14"/>
    </row>
    <row r="80" spans="1:21" x14ac:dyDescent="0.25">
      <c r="A80" s="189"/>
      <c r="B80" s="189"/>
      <c r="C80" s="13"/>
      <c r="D80" s="13"/>
      <c r="E80" s="13"/>
      <c r="F80" s="13"/>
      <c r="G80" s="13"/>
      <c r="H80" s="13"/>
      <c r="I80" s="13"/>
      <c r="J80" s="13"/>
      <c r="K80" s="130"/>
      <c r="L80" s="130"/>
      <c r="M80" s="130"/>
      <c r="N80" s="130"/>
      <c r="O80" s="130"/>
      <c r="P80" s="130"/>
      <c r="Q80" s="130"/>
      <c r="R80" s="130"/>
      <c r="S80" s="14"/>
      <c r="T80" s="14"/>
      <c r="U80" s="14"/>
    </row>
    <row r="81" spans="1:21" x14ac:dyDescent="0.25">
      <c r="A81" s="189" t="s">
        <v>30</v>
      </c>
      <c r="B81" s="99">
        <f>D5-5</f>
        <v>2019</v>
      </c>
      <c r="C81" s="21"/>
      <c r="D81" s="21"/>
      <c r="E81" s="21"/>
      <c r="F81" s="21"/>
      <c r="G81" s="21"/>
      <c r="H81" s="21"/>
      <c r="I81" s="21"/>
      <c r="J81" s="13">
        <f>SUM(C81:I81)</f>
        <v>0</v>
      </c>
      <c r="K81" s="130"/>
      <c r="L81" s="130"/>
      <c r="M81" s="130"/>
      <c r="N81" s="130"/>
      <c r="O81" s="130"/>
      <c r="P81" s="130"/>
      <c r="Q81" s="130"/>
      <c r="R81" s="130"/>
      <c r="S81" s="14"/>
      <c r="T81" s="14"/>
      <c r="U81" s="14"/>
    </row>
    <row r="82" spans="1:21" x14ac:dyDescent="0.25">
      <c r="A82" s="189"/>
      <c r="B82" s="99">
        <f>D5-4</f>
        <v>2020</v>
      </c>
      <c r="C82" s="21"/>
      <c r="D82" s="21"/>
      <c r="E82" s="21"/>
      <c r="F82" s="21"/>
      <c r="G82" s="21"/>
      <c r="H82" s="21"/>
      <c r="I82" s="21"/>
      <c r="J82" s="13">
        <f>SUM(C82:I82)</f>
        <v>0</v>
      </c>
      <c r="K82" s="130"/>
      <c r="L82" s="130"/>
      <c r="M82" s="130"/>
      <c r="N82" s="130"/>
      <c r="O82" s="130"/>
      <c r="P82" s="130"/>
      <c r="Q82" s="130"/>
      <c r="R82" s="130"/>
      <c r="S82" s="14"/>
      <c r="T82" s="14"/>
      <c r="U82" s="14"/>
    </row>
    <row r="83" spans="1:21" x14ac:dyDescent="0.25">
      <c r="A83" s="189"/>
      <c r="B83" s="99">
        <f>D5-3</f>
        <v>2021</v>
      </c>
      <c r="C83" s="21"/>
      <c r="D83" s="21"/>
      <c r="E83" s="21"/>
      <c r="F83" s="21"/>
      <c r="G83" s="21"/>
      <c r="H83" s="21"/>
      <c r="I83" s="21"/>
      <c r="J83" s="13">
        <f>SUM(C83:I83)</f>
        <v>0</v>
      </c>
      <c r="K83" s="130"/>
      <c r="L83" s="130"/>
      <c r="M83" s="130"/>
      <c r="N83" s="130"/>
      <c r="O83" s="130"/>
      <c r="P83" s="130"/>
      <c r="Q83" s="130"/>
      <c r="R83" s="130"/>
      <c r="S83" s="14"/>
      <c r="T83" s="14"/>
      <c r="U83" s="14"/>
    </row>
    <row r="84" spans="1:21" x14ac:dyDescent="0.25">
      <c r="A84" s="189"/>
      <c r="B84" s="99">
        <f>D5-2</f>
        <v>2022</v>
      </c>
      <c r="C84" s="21"/>
      <c r="D84" s="21"/>
      <c r="E84" s="21"/>
      <c r="F84" s="21"/>
      <c r="G84" s="21"/>
      <c r="H84" s="21"/>
      <c r="I84" s="21"/>
      <c r="J84" s="13">
        <f>SUM(C84:I84)</f>
        <v>0</v>
      </c>
      <c r="K84" s="130"/>
      <c r="L84" s="130"/>
      <c r="M84" s="130"/>
      <c r="N84" s="130"/>
      <c r="O84" s="130"/>
      <c r="P84" s="130"/>
      <c r="Q84" s="130"/>
      <c r="R84" s="130"/>
      <c r="S84" s="14"/>
      <c r="T84" s="14"/>
      <c r="U84" s="14"/>
    </row>
    <row r="85" spans="1:21" x14ac:dyDescent="0.25">
      <c r="A85" s="189"/>
      <c r="B85" s="99">
        <f>D5-1</f>
        <v>2023</v>
      </c>
      <c r="C85" s="21"/>
      <c r="D85" s="21"/>
      <c r="E85" s="21"/>
      <c r="F85" s="21"/>
      <c r="G85" s="21"/>
      <c r="H85" s="21"/>
      <c r="I85" s="21"/>
      <c r="J85" s="13">
        <f>SUM(C85:I85)</f>
        <v>0</v>
      </c>
      <c r="K85" s="130"/>
      <c r="L85" s="130"/>
      <c r="M85" s="130"/>
      <c r="N85" s="130"/>
      <c r="O85" s="130"/>
      <c r="P85" s="130"/>
      <c r="Q85" s="130"/>
      <c r="R85" s="130"/>
      <c r="S85" s="14"/>
      <c r="T85" s="14"/>
      <c r="U85" s="14"/>
    </row>
    <row r="86" spans="1:21" x14ac:dyDescent="0.25">
      <c r="A86" s="189"/>
      <c r="B86" s="189"/>
      <c r="C86" s="13"/>
      <c r="D86" s="13"/>
      <c r="E86" s="13"/>
      <c r="F86" s="13"/>
      <c r="G86" s="13"/>
      <c r="H86" s="13"/>
      <c r="I86" s="13"/>
      <c r="J86" s="13"/>
      <c r="K86" s="130"/>
      <c r="L86" s="130"/>
      <c r="M86" s="130"/>
      <c r="N86" s="130"/>
      <c r="O86" s="130"/>
      <c r="P86" s="130"/>
      <c r="Q86" s="130"/>
      <c r="R86" s="130"/>
      <c r="S86" s="14"/>
      <c r="T86" s="14"/>
      <c r="U86" s="14"/>
    </row>
    <row r="87" spans="1:21" x14ac:dyDescent="0.25">
      <c r="A87" s="189" t="s">
        <v>31</v>
      </c>
      <c r="B87" s="99">
        <f>D5-5</f>
        <v>2019</v>
      </c>
      <c r="C87" s="13">
        <f>C63+C69+C75+C81</f>
        <v>0</v>
      </c>
      <c r="D87" s="13">
        <f t="shared" ref="D87:I87" si="8">D63+D69+D75+D81</f>
        <v>0</v>
      </c>
      <c r="E87" s="13">
        <f t="shared" si="8"/>
        <v>0</v>
      </c>
      <c r="F87" s="13">
        <f t="shared" si="8"/>
        <v>0</v>
      </c>
      <c r="G87" s="13">
        <f t="shared" si="8"/>
        <v>0</v>
      </c>
      <c r="H87" s="13">
        <f t="shared" si="8"/>
        <v>0</v>
      </c>
      <c r="I87" s="13">
        <f t="shared" si="8"/>
        <v>0</v>
      </c>
      <c r="J87" s="9">
        <f>SUM(C87:I87)</f>
        <v>0</v>
      </c>
      <c r="K87" s="130"/>
      <c r="L87" s="130"/>
      <c r="M87" s="130"/>
      <c r="N87" s="130"/>
      <c r="O87" s="130"/>
      <c r="P87" s="130"/>
      <c r="Q87" s="130"/>
      <c r="R87" s="130"/>
      <c r="S87" s="14"/>
      <c r="T87" s="14"/>
      <c r="U87" s="14"/>
    </row>
    <row r="88" spans="1:21" x14ac:dyDescent="0.25">
      <c r="A88" s="189"/>
      <c r="B88" s="99">
        <f>D5-4</f>
        <v>2020</v>
      </c>
      <c r="C88" s="13">
        <f t="shared" ref="C88:I88" si="9">C64+C70+C76+C82</f>
        <v>0</v>
      </c>
      <c r="D88" s="13">
        <f t="shared" si="9"/>
        <v>0</v>
      </c>
      <c r="E88" s="13">
        <f t="shared" si="9"/>
        <v>0</v>
      </c>
      <c r="F88" s="13">
        <f t="shared" si="9"/>
        <v>0</v>
      </c>
      <c r="G88" s="13">
        <f t="shared" si="9"/>
        <v>0</v>
      </c>
      <c r="H88" s="13">
        <f t="shared" si="9"/>
        <v>0</v>
      </c>
      <c r="I88" s="13">
        <f t="shared" si="9"/>
        <v>0</v>
      </c>
      <c r="J88" s="9">
        <f>SUM(C88:I88)</f>
        <v>0</v>
      </c>
      <c r="K88" s="130"/>
      <c r="L88" s="130"/>
      <c r="M88" s="130"/>
      <c r="N88" s="130"/>
      <c r="O88" s="130"/>
      <c r="P88" s="130"/>
      <c r="Q88" s="130"/>
      <c r="R88" s="130"/>
      <c r="S88" s="14"/>
      <c r="T88" s="14"/>
      <c r="U88" s="14"/>
    </row>
    <row r="89" spans="1:21" x14ac:dyDescent="0.25">
      <c r="A89" s="189"/>
      <c r="B89" s="99">
        <f>D5-3</f>
        <v>2021</v>
      </c>
      <c r="C89" s="13">
        <f t="shared" ref="C89:I89" si="10">C65+C71+C77+C83</f>
        <v>0</v>
      </c>
      <c r="D89" s="13">
        <f t="shared" si="10"/>
        <v>0</v>
      </c>
      <c r="E89" s="13">
        <f t="shared" si="10"/>
        <v>0</v>
      </c>
      <c r="F89" s="13">
        <f t="shared" si="10"/>
        <v>0</v>
      </c>
      <c r="G89" s="13">
        <f t="shared" si="10"/>
        <v>0</v>
      </c>
      <c r="H89" s="13">
        <f t="shared" si="10"/>
        <v>0</v>
      </c>
      <c r="I89" s="13">
        <f t="shared" si="10"/>
        <v>0</v>
      </c>
      <c r="J89" s="9">
        <f>SUM(C89:I89)</f>
        <v>0</v>
      </c>
      <c r="K89" s="130"/>
      <c r="L89" s="130"/>
      <c r="M89" s="130"/>
      <c r="N89" s="130"/>
      <c r="O89" s="130"/>
      <c r="P89" s="130"/>
      <c r="Q89" s="130"/>
      <c r="R89" s="130"/>
      <c r="S89" s="14"/>
      <c r="T89" s="14"/>
      <c r="U89" s="14"/>
    </row>
    <row r="90" spans="1:21" x14ac:dyDescent="0.25">
      <c r="A90" s="189"/>
      <c r="B90" s="99">
        <f>D5-2</f>
        <v>2022</v>
      </c>
      <c r="C90" s="13">
        <f t="shared" ref="C90:I91" si="11">C66+C72+C78+C84</f>
        <v>0</v>
      </c>
      <c r="D90" s="13">
        <f t="shared" si="11"/>
        <v>0</v>
      </c>
      <c r="E90" s="13">
        <f t="shared" si="11"/>
        <v>0</v>
      </c>
      <c r="F90" s="13">
        <f t="shared" si="11"/>
        <v>0</v>
      </c>
      <c r="G90" s="13">
        <f t="shared" si="11"/>
        <v>0</v>
      </c>
      <c r="H90" s="13">
        <f t="shared" si="11"/>
        <v>0</v>
      </c>
      <c r="I90" s="13">
        <f t="shared" si="11"/>
        <v>0</v>
      </c>
      <c r="J90" s="9">
        <f>SUM(C90:I90)</f>
        <v>0</v>
      </c>
      <c r="K90" s="130"/>
      <c r="L90" s="130"/>
      <c r="M90" s="130"/>
      <c r="N90" s="130"/>
      <c r="O90" s="130"/>
      <c r="P90" s="130"/>
      <c r="Q90" s="130"/>
      <c r="R90" s="130"/>
      <c r="S90" s="14"/>
      <c r="T90" s="14"/>
      <c r="U90" s="14"/>
    </row>
    <row r="91" spans="1:21" x14ac:dyDescent="0.25">
      <c r="A91" s="189"/>
      <c r="B91" s="99">
        <f>D5-1</f>
        <v>2023</v>
      </c>
      <c r="C91" s="13">
        <f t="shared" si="11"/>
        <v>0</v>
      </c>
      <c r="D91" s="13">
        <f t="shared" ref="D91:I91" si="12">D67+D73+D79+D85</f>
        <v>0</v>
      </c>
      <c r="E91" s="13">
        <f t="shared" si="12"/>
        <v>0</v>
      </c>
      <c r="F91" s="13">
        <f t="shared" si="12"/>
        <v>0</v>
      </c>
      <c r="G91" s="13">
        <f t="shared" si="12"/>
        <v>0</v>
      </c>
      <c r="H91" s="13">
        <f t="shared" si="12"/>
        <v>0</v>
      </c>
      <c r="I91" s="13">
        <f t="shared" si="12"/>
        <v>0</v>
      </c>
      <c r="J91" s="9">
        <f>SUM(C91:I91)</f>
        <v>0</v>
      </c>
      <c r="K91" s="130"/>
      <c r="L91" s="130"/>
      <c r="M91" s="130"/>
      <c r="N91" s="130"/>
      <c r="O91" s="130"/>
      <c r="P91" s="130"/>
      <c r="Q91" s="130"/>
      <c r="R91" s="130"/>
      <c r="S91" s="14"/>
      <c r="T91" s="14"/>
      <c r="U91" s="14"/>
    </row>
    <row r="92" spans="1:21" x14ac:dyDescent="0.25">
      <c r="A92" s="189"/>
      <c r="B92" s="189"/>
      <c r="C92" s="13"/>
      <c r="D92" s="13"/>
      <c r="E92" s="13"/>
      <c r="F92" s="13"/>
      <c r="G92" s="13"/>
      <c r="H92" s="13"/>
      <c r="I92" s="13"/>
      <c r="J92" s="13"/>
      <c r="K92" s="130"/>
      <c r="L92" s="130"/>
      <c r="M92" s="130"/>
      <c r="N92" s="130"/>
      <c r="O92" s="130"/>
      <c r="P92" s="130"/>
      <c r="Q92" s="130"/>
      <c r="R92" s="130"/>
      <c r="S92" s="14"/>
      <c r="T92" s="14"/>
      <c r="U92" s="14"/>
    </row>
    <row r="93" spans="1:21" s="8" customFormat="1" ht="13.5" customHeight="1" x14ac:dyDescent="0.2">
      <c r="A93" s="199" t="s">
        <v>263</v>
      </c>
      <c r="B93" s="111">
        <f>D5-5</f>
        <v>2019</v>
      </c>
      <c r="C93" s="2">
        <f>IFERROR(C87/D11*100,0)</f>
        <v>0</v>
      </c>
      <c r="D93" s="2">
        <f>IFERROR(D87/D11*100,0)</f>
        <v>0</v>
      </c>
      <c r="E93" s="2">
        <f>IFERROR(E87/D11*100,0)</f>
        <v>0</v>
      </c>
      <c r="F93" s="2">
        <f>IFERROR(F87/D11*100,0)</f>
        <v>0</v>
      </c>
      <c r="G93" s="2">
        <f>IFERROR(G87/D11*100,0)</f>
        <v>0</v>
      </c>
      <c r="H93" s="2">
        <f>IFERROR(H87/D11*100,0)</f>
        <v>0</v>
      </c>
      <c r="I93" s="2">
        <f>IFERROR(I87/D11*100,0)</f>
        <v>0</v>
      </c>
      <c r="J93" s="13">
        <f>SUM(C93:I93)</f>
        <v>0</v>
      </c>
      <c r="K93" s="132"/>
      <c r="L93" s="132"/>
      <c r="M93" s="132"/>
      <c r="N93" s="132"/>
      <c r="O93" s="132"/>
      <c r="P93" s="132"/>
      <c r="Q93" s="132"/>
      <c r="R93" s="132"/>
      <c r="S93" s="15"/>
      <c r="T93" s="15"/>
      <c r="U93" s="15"/>
    </row>
    <row r="94" spans="1:21" s="8" customFormat="1" ht="13.5" customHeight="1" x14ac:dyDescent="0.2">
      <c r="A94" s="233"/>
      <c r="B94" s="111">
        <f>D5-4</f>
        <v>2020</v>
      </c>
      <c r="C94" s="2">
        <f>IFERROR(C88/D12*100,0)</f>
        <v>0</v>
      </c>
      <c r="D94" s="2">
        <f>IFERROR(D88/D12*100,0)</f>
        <v>0</v>
      </c>
      <c r="E94" s="2">
        <f>IFERROR(E88/D12*100,0)</f>
        <v>0</v>
      </c>
      <c r="F94" s="2">
        <f>IFERROR(F88/D12*100,0)</f>
        <v>0</v>
      </c>
      <c r="G94" s="2">
        <f>IFERROR(G88/D12*100,0)</f>
        <v>0</v>
      </c>
      <c r="H94" s="2">
        <f>IFERROR(H88/D12*100,0)</f>
        <v>0</v>
      </c>
      <c r="I94" s="2">
        <f>IFERROR(I88/D12*100,0)</f>
        <v>0</v>
      </c>
      <c r="J94" s="13">
        <f>SUM(C94:I94)</f>
        <v>0</v>
      </c>
      <c r="K94" s="132"/>
      <c r="L94" s="132"/>
      <c r="M94" s="132"/>
      <c r="N94" s="132"/>
      <c r="O94" s="132"/>
      <c r="P94" s="132"/>
      <c r="Q94" s="132"/>
      <c r="R94" s="132"/>
      <c r="S94" s="15"/>
      <c r="T94" s="15"/>
      <c r="U94" s="15"/>
    </row>
    <row r="95" spans="1:21" s="8" customFormat="1" ht="13.5" customHeight="1" x14ac:dyDescent="0.2">
      <c r="A95" s="233"/>
      <c r="B95" s="111">
        <f>D5-3</f>
        <v>2021</v>
      </c>
      <c r="C95" s="2">
        <f>IFERROR(C89/D13*100,0)</f>
        <v>0</v>
      </c>
      <c r="D95" s="2">
        <f>IFERROR(D89/D13*100,0)</f>
        <v>0</v>
      </c>
      <c r="E95" s="2">
        <f>IFERROR(E89/D13*100,0)</f>
        <v>0</v>
      </c>
      <c r="F95" s="2">
        <f>IFERROR(F89/D13*100,0)</f>
        <v>0</v>
      </c>
      <c r="G95" s="2">
        <f>IFERROR(G89/D13*100,0)</f>
        <v>0</v>
      </c>
      <c r="H95" s="2">
        <f>IFERROR(H89/D13*100,0)</f>
        <v>0</v>
      </c>
      <c r="I95" s="2">
        <f>IFERROR(I89/D13*100,0)</f>
        <v>0</v>
      </c>
      <c r="J95" s="13">
        <f>SUM(C95:I95)</f>
        <v>0</v>
      </c>
      <c r="K95" s="132"/>
      <c r="L95" s="132"/>
      <c r="M95" s="132"/>
      <c r="N95" s="132"/>
      <c r="O95" s="132"/>
      <c r="P95" s="132"/>
      <c r="Q95" s="132"/>
      <c r="R95" s="132"/>
      <c r="S95" s="15"/>
      <c r="T95" s="15"/>
      <c r="U95" s="15"/>
    </row>
    <row r="96" spans="1:21" s="8" customFormat="1" ht="13.5" customHeight="1" x14ac:dyDescent="0.2">
      <c r="A96" s="233"/>
      <c r="B96" s="111">
        <f>D5-2</f>
        <v>2022</v>
      </c>
      <c r="C96" s="2">
        <f>IFERROR(C90/D14*100,0)</f>
        <v>0</v>
      </c>
      <c r="D96" s="2">
        <f>IFERROR(D90/D14*100,0)</f>
        <v>0</v>
      </c>
      <c r="E96" s="2">
        <f>IFERROR(E90/D14*100,0)</f>
        <v>0</v>
      </c>
      <c r="F96" s="2">
        <f>IFERROR(F90/D14*100,0)</f>
        <v>0</v>
      </c>
      <c r="G96" s="2">
        <f>IFERROR(G90/D14*100,0)</f>
        <v>0</v>
      </c>
      <c r="H96" s="2">
        <f>IFERROR(H90/D14*100,0)</f>
        <v>0</v>
      </c>
      <c r="I96" s="2">
        <f>IFERROR(I90/D14*100,0)</f>
        <v>0</v>
      </c>
      <c r="J96" s="13">
        <f>SUM(C96:I96)</f>
        <v>0</v>
      </c>
      <c r="K96" s="132"/>
      <c r="L96" s="132"/>
      <c r="M96" s="132"/>
      <c r="N96" s="132"/>
      <c r="O96" s="132"/>
      <c r="P96" s="132"/>
      <c r="Q96" s="132"/>
      <c r="R96" s="132"/>
      <c r="S96" s="15"/>
      <c r="T96" s="15"/>
      <c r="U96" s="15"/>
    </row>
    <row r="97" spans="1:21" s="8" customFormat="1" ht="12.75" x14ac:dyDescent="0.2">
      <c r="A97" s="201"/>
      <c r="B97" s="111">
        <f>D5-1</f>
        <v>2023</v>
      </c>
      <c r="C97" s="2">
        <f>IFERROR(C91/D15*100,0)</f>
        <v>0</v>
      </c>
      <c r="D97" s="2">
        <f>IFERROR(D91/D15*100,0)</f>
        <v>0</v>
      </c>
      <c r="E97" s="2">
        <f>IFERROR(E91/D15*100,0)</f>
        <v>0</v>
      </c>
      <c r="F97" s="2">
        <f>IFERROR(F91/D15*100,0)</f>
        <v>0</v>
      </c>
      <c r="G97" s="2">
        <f>IFERROR(G91/D15*100,0)</f>
        <v>0</v>
      </c>
      <c r="H97" s="2">
        <f>IFERROR(H91/D15*100,0)</f>
        <v>0</v>
      </c>
      <c r="I97" s="2">
        <f>IFERROR(I91/D15*100,0)</f>
        <v>0</v>
      </c>
      <c r="J97" s="13">
        <f>SUM(C97:I97)</f>
        <v>0</v>
      </c>
      <c r="K97" s="132"/>
      <c r="L97" s="132"/>
      <c r="M97" s="132"/>
      <c r="N97" s="132"/>
      <c r="O97" s="132"/>
      <c r="P97" s="132"/>
      <c r="Q97" s="132"/>
      <c r="R97" s="132"/>
      <c r="S97" s="15"/>
      <c r="T97" s="15"/>
      <c r="U97" s="15"/>
    </row>
    <row r="98" spans="1:21" x14ac:dyDescent="0.25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4"/>
      <c r="T98" s="14"/>
      <c r="U98" s="14"/>
    </row>
    <row r="99" spans="1:21" ht="13.5" customHeight="1" x14ac:dyDescent="0.25">
      <c r="A99" s="264" t="s">
        <v>26</v>
      </c>
      <c r="B99" s="183" t="s">
        <v>6</v>
      </c>
      <c r="C99" s="185" t="s">
        <v>34</v>
      </c>
      <c r="D99" s="266"/>
      <c r="E99" s="266"/>
      <c r="F99" s="266"/>
      <c r="G99" s="266"/>
      <c r="H99" s="266"/>
      <c r="I99" s="266"/>
      <c r="J99" s="186"/>
      <c r="K99" s="130"/>
      <c r="L99" s="130"/>
      <c r="M99" s="130"/>
      <c r="N99" s="130"/>
      <c r="O99" s="130"/>
      <c r="P99" s="130"/>
      <c r="Q99" s="130"/>
      <c r="R99" s="130"/>
      <c r="S99" s="14"/>
      <c r="T99" s="14"/>
      <c r="U99" s="14"/>
    </row>
    <row r="100" spans="1:21" ht="13.5" customHeight="1" x14ac:dyDescent="0.25">
      <c r="A100" s="265"/>
      <c r="B100" s="184"/>
      <c r="C100" s="99" t="s">
        <v>18</v>
      </c>
      <c r="D100" s="99" t="s">
        <v>19</v>
      </c>
      <c r="E100" s="99" t="s">
        <v>20</v>
      </c>
      <c r="F100" s="99" t="s">
        <v>21</v>
      </c>
      <c r="G100" s="99" t="s">
        <v>22</v>
      </c>
      <c r="H100" s="99" t="s">
        <v>23</v>
      </c>
      <c r="I100" s="99" t="s">
        <v>24</v>
      </c>
      <c r="J100" s="99" t="s">
        <v>25</v>
      </c>
      <c r="K100" s="130"/>
      <c r="L100" s="130"/>
      <c r="M100" s="130"/>
      <c r="N100" s="130"/>
      <c r="O100" s="130"/>
      <c r="P100" s="130"/>
      <c r="Q100" s="130"/>
      <c r="R100" s="130"/>
      <c r="S100" s="14"/>
      <c r="T100" s="14"/>
      <c r="U100" s="14"/>
    </row>
    <row r="101" spans="1:21" ht="13.5" customHeight="1" x14ac:dyDescent="0.25">
      <c r="A101" s="267" t="s">
        <v>27</v>
      </c>
      <c r="B101" s="99">
        <f>D5-5</f>
        <v>2019</v>
      </c>
      <c r="C101" s="13">
        <f>IFERROR(C31/C63*1000,0)</f>
        <v>0</v>
      </c>
      <c r="D101" s="13">
        <f t="shared" ref="D101:I101" si="13">IFERROR(D31/D63*1000,0)</f>
        <v>0</v>
      </c>
      <c r="E101" s="13">
        <f t="shared" si="13"/>
        <v>0</v>
      </c>
      <c r="F101" s="13">
        <f t="shared" si="13"/>
        <v>0</v>
      </c>
      <c r="G101" s="13">
        <f t="shared" si="13"/>
        <v>0</v>
      </c>
      <c r="H101" s="13">
        <f>IFERROR(H31/H63*1000,0)</f>
        <v>0</v>
      </c>
      <c r="I101" s="13">
        <f t="shared" si="13"/>
        <v>0</v>
      </c>
      <c r="J101" s="114">
        <f>IFERROR(J31/J63*1000,0)</f>
        <v>0</v>
      </c>
      <c r="K101" s="130"/>
      <c r="L101" s="130"/>
      <c r="M101" s="130"/>
      <c r="N101" s="130"/>
      <c r="O101" s="130"/>
      <c r="P101" s="130"/>
      <c r="Q101" s="130"/>
      <c r="R101" s="130"/>
      <c r="S101" s="14"/>
      <c r="T101" s="14"/>
      <c r="U101" s="14"/>
    </row>
    <row r="102" spans="1:21" x14ac:dyDescent="0.25">
      <c r="A102" s="267"/>
      <c r="B102" s="99">
        <f>D5-4</f>
        <v>2020</v>
      </c>
      <c r="C102" s="13">
        <f>IFERROR(C32/C64*1000,0)</f>
        <v>0</v>
      </c>
      <c r="D102" s="13">
        <f t="shared" ref="D102:J105" si="14">IFERROR(D32/D64*1000,0)</f>
        <v>0</v>
      </c>
      <c r="E102" s="13">
        <f t="shared" si="14"/>
        <v>0</v>
      </c>
      <c r="F102" s="13">
        <f t="shared" si="14"/>
        <v>0</v>
      </c>
      <c r="G102" s="13">
        <f t="shared" si="14"/>
        <v>0</v>
      </c>
      <c r="H102" s="13">
        <f t="shared" si="14"/>
        <v>0</v>
      </c>
      <c r="I102" s="13">
        <f t="shared" si="14"/>
        <v>0</v>
      </c>
      <c r="J102" s="114">
        <f t="shared" si="14"/>
        <v>0</v>
      </c>
      <c r="K102" s="130"/>
      <c r="L102" s="130"/>
      <c r="M102" s="130"/>
      <c r="N102" s="130"/>
      <c r="O102" s="130"/>
      <c r="P102" s="130"/>
      <c r="Q102" s="130"/>
      <c r="R102" s="130"/>
      <c r="S102" s="14"/>
      <c r="T102" s="14"/>
      <c r="U102" s="14"/>
    </row>
    <row r="103" spans="1:21" x14ac:dyDescent="0.25">
      <c r="A103" s="267"/>
      <c r="B103" s="99">
        <f>D5-3</f>
        <v>2021</v>
      </c>
      <c r="C103" s="13">
        <f>IFERROR(C33/C65*1000,0)</f>
        <v>0</v>
      </c>
      <c r="D103" s="13">
        <f t="shared" si="14"/>
        <v>0</v>
      </c>
      <c r="E103" s="13">
        <f t="shared" si="14"/>
        <v>0</v>
      </c>
      <c r="F103" s="13">
        <f t="shared" si="14"/>
        <v>0</v>
      </c>
      <c r="G103" s="13">
        <f t="shared" si="14"/>
        <v>0</v>
      </c>
      <c r="H103" s="13">
        <f t="shared" si="14"/>
        <v>0</v>
      </c>
      <c r="I103" s="13">
        <f t="shared" si="14"/>
        <v>0</v>
      </c>
      <c r="J103" s="114">
        <f t="shared" si="14"/>
        <v>0</v>
      </c>
      <c r="K103" s="130"/>
      <c r="L103" s="130"/>
      <c r="M103" s="130"/>
      <c r="N103" s="130"/>
      <c r="O103" s="130"/>
      <c r="P103" s="130"/>
      <c r="Q103" s="130"/>
      <c r="R103" s="130"/>
      <c r="S103" s="14"/>
      <c r="T103" s="14"/>
      <c r="U103" s="14"/>
    </row>
    <row r="104" spans="1:21" x14ac:dyDescent="0.25">
      <c r="A104" s="267"/>
      <c r="B104" s="99">
        <f>D5-2</f>
        <v>2022</v>
      </c>
      <c r="C104" s="13">
        <f>IFERROR(C34/C66*1000,0)</f>
        <v>0</v>
      </c>
      <c r="D104" s="13">
        <f t="shared" si="14"/>
        <v>0</v>
      </c>
      <c r="E104" s="13">
        <f t="shared" si="14"/>
        <v>0</v>
      </c>
      <c r="F104" s="13">
        <f t="shared" si="14"/>
        <v>0</v>
      </c>
      <c r="G104" s="13">
        <f t="shared" si="14"/>
        <v>0</v>
      </c>
      <c r="H104" s="13">
        <f t="shared" si="14"/>
        <v>0</v>
      </c>
      <c r="I104" s="13">
        <f t="shared" si="14"/>
        <v>0</v>
      </c>
      <c r="J104" s="114">
        <f t="shared" si="14"/>
        <v>0</v>
      </c>
      <c r="K104" s="130"/>
      <c r="L104" s="130"/>
      <c r="M104" s="130"/>
      <c r="N104" s="130"/>
      <c r="O104" s="130"/>
      <c r="P104" s="130"/>
      <c r="Q104" s="130"/>
      <c r="R104" s="130"/>
      <c r="S104" s="14"/>
      <c r="T104" s="14"/>
      <c r="U104" s="14"/>
    </row>
    <row r="105" spans="1:21" x14ac:dyDescent="0.25">
      <c r="A105" s="267"/>
      <c r="B105" s="99">
        <f>D5-1</f>
        <v>2023</v>
      </c>
      <c r="C105" s="13">
        <f>IFERROR(C35/C67*1000,0)</f>
        <v>0</v>
      </c>
      <c r="D105" s="13">
        <f t="shared" si="14"/>
        <v>0</v>
      </c>
      <c r="E105" s="13">
        <f t="shared" si="14"/>
        <v>0</v>
      </c>
      <c r="F105" s="13">
        <f t="shared" si="14"/>
        <v>0</v>
      </c>
      <c r="G105" s="13">
        <f t="shared" si="14"/>
        <v>0</v>
      </c>
      <c r="H105" s="13">
        <f t="shared" si="14"/>
        <v>0</v>
      </c>
      <c r="I105" s="13">
        <f t="shared" si="14"/>
        <v>0</v>
      </c>
      <c r="J105" s="114">
        <f t="shared" si="14"/>
        <v>0</v>
      </c>
      <c r="K105" s="130"/>
      <c r="L105" s="130"/>
      <c r="M105" s="130"/>
      <c r="N105" s="130"/>
      <c r="O105" s="130"/>
      <c r="P105" s="130"/>
      <c r="Q105" s="130"/>
      <c r="R105" s="130"/>
      <c r="S105" s="14"/>
      <c r="T105" s="14"/>
      <c r="U105" s="14"/>
    </row>
    <row r="106" spans="1:21" x14ac:dyDescent="0.25">
      <c r="A106" s="189" t="s">
        <v>261</v>
      </c>
      <c r="B106" s="189"/>
      <c r="C106" s="9">
        <f>((C102-C101)+(C103-C102)+(C104-C103)+(C105-C104))/4</f>
        <v>0</v>
      </c>
      <c r="D106" s="9">
        <f>((D102-D101)+(D103-D102)+(D104-D103)+(D105-D104))/4</f>
        <v>0</v>
      </c>
      <c r="E106" s="9">
        <f t="shared" ref="E106:J106" si="15">((E102-E101)+(E103-E102)+(E104-E103)+(E105-E104))/4</f>
        <v>0</v>
      </c>
      <c r="F106" s="9">
        <f t="shared" si="15"/>
        <v>0</v>
      </c>
      <c r="G106" s="9">
        <f t="shared" si="15"/>
        <v>0</v>
      </c>
      <c r="H106" s="9">
        <f t="shared" si="15"/>
        <v>0</v>
      </c>
      <c r="I106" s="9">
        <f t="shared" si="15"/>
        <v>0</v>
      </c>
      <c r="J106" s="9">
        <f t="shared" si="15"/>
        <v>0</v>
      </c>
      <c r="K106" s="130"/>
      <c r="L106" s="130"/>
      <c r="M106" s="130"/>
      <c r="N106" s="130"/>
      <c r="O106" s="130"/>
      <c r="P106" s="130"/>
      <c r="Q106" s="130"/>
      <c r="R106" s="130"/>
      <c r="S106" s="14"/>
      <c r="T106" s="14"/>
      <c r="U106" s="14"/>
    </row>
    <row r="107" spans="1:21" x14ac:dyDescent="0.25">
      <c r="A107" s="263" t="s">
        <v>28</v>
      </c>
      <c r="B107" s="99">
        <f>D5-5</f>
        <v>2019</v>
      </c>
      <c r="C107" s="13">
        <f>IFERROR(C37/C69*1000,0)</f>
        <v>0</v>
      </c>
      <c r="D107" s="13">
        <f t="shared" ref="D107:I107" si="16">IFERROR(D37/D69*1000,0)</f>
        <v>0</v>
      </c>
      <c r="E107" s="13">
        <f t="shared" si="16"/>
        <v>0</v>
      </c>
      <c r="F107" s="13">
        <f t="shared" si="16"/>
        <v>0</v>
      </c>
      <c r="G107" s="13">
        <f t="shared" si="16"/>
        <v>0</v>
      </c>
      <c r="H107" s="13">
        <f t="shared" si="16"/>
        <v>0</v>
      </c>
      <c r="I107" s="13">
        <f t="shared" si="16"/>
        <v>0</v>
      </c>
      <c r="J107" s="13">
        <f>IFERROR(J37/J69*1000,0)</f>
        <v>0</v>
      </c>
      <c r="K107" s="130"/>
      <c r="L107" s="130"/>
      <c r="M107" s="130"/>
      <c r="N107" s="130"/>
      <c r="O107" s="130"/>
      <c r="P107" s="130"/>
      <c r="Q107" s="130"/>
      <c r="R107" s="130"/>
      <c r="S107" s="14"/>
      <c r="T107" s="14"/>
      <c r="U107" s="14"/>
    </row>
    <row r="108" spans="1:21" x14ac:dyDescent="0.25">
      <c r="A108" s="263"/>
      <c r="B108" s="99">
        <f>D5-4</f>
        <v>2020</v>
      </c>
      <c r="C108" s="13">
        <f t="shared" ref="C108:J108" si="17">IFERROR(C38/C70*1000,0)</f>
        <v>0</v>
      </c>
      <c r="D108" s="13">
        <f t="shared" si="17"/>
        <v>0</v>
      </c>
      <c r="E108" s="13">
        <f t="shared" si="17"/>
        <v>0</v>
      </c>
      <c r="F108" s="13">
        <f t="shared" si="17"/>
        <v>0</v>
      </c>
      <c r="G108" s="13">
        <f t="shared" si="17"/>
        <v>0</v>
      </c>
      <c r="H108" s="13">
        <f t="shared" si="17"/>
        <v>0</v>
      </c>
      <c r="I108" s="13">
        <f t="shared" si="17"/>
        <v>0</v>
      </c>
      <c r="J108" s="13">
        <f t="shared" si="17"/>
        <v>0</v>
      </c>
      <c r="K108" s="130"/>
      <c r="L108" s="130"/>
      <c r="M108" s="130"/>
      <c r="N108" s="130"/>
      <c r="O108" s="130"/>
      <c r="P108" s="130"/>
      <c r="Q108" s="130"/>
      <c r="R108" s="130"/>
      <c r="S108" s="14"/>
      <c r="T108" s="14"/>
      <c r="U108" s="14"/>
    </row>
    <row r="109" spans="1:21" x14ac:dyDescent="0.25">
      <c r="A109" s="263"/>
      <c r="B109" s="99">
        <f>D5-3</f>
        <v>2021</v>
      </c>
      <c r="C109" s="13">
        <f t="shared" ref="C109:J109" si="18">IFERROR(C39/C71*1000,0)</f>
        <v>0</v>
      </c>
      <c r="D109" s="13">
        <f t="shared" si="18"/>
        <v>0</v>
      </c>
      <c r="E109" s="13">
        <f t="shared" si="18"/>
        <v>0</v>
      </c>
      <c r="F109" s="13">
        <f t="shared" si="18"/>
        <v>0</v>
      </c>
      <c r="G109" s="13">
        <f t="shared" si="18"/>
        <v>0</v>
      </c>
      <c r="H109" s="13">
        <f t="shared" si="18"/>
        <v>0</v>
      </c>
      <c r="I109" s="13">
        <f t="shared" si="18"/>
        <v>0</v>
      </c>
      <c r="J109" s="13">
        <f t="shared" si="18"/>
        <v>0</v>
      </c>
      <c r="K109" s="130"/>
      <c r="L109" s="130"/>
      <c r="M109" s="130"/>
      <c r="N109" s="130"/>
      <c r="O109" s="130"/>
      <c r="P109" s="130"/>
      <c r="Q109" s="130"/>
      <c r="R109" s="130"/>
      <c r="S109" s="14"/>
      <c r="T109" s="14"/>
      <c r="U109" s="14"/>
    </row>
    <row r="110" spans="1:21" x14ac:dyDescent="0.25">
      <c r="A110" s="263"/>
      <c r="B110" s="99">
        <f>D5-2</f>
        <v>2022</v>
      </c>
      <c r="C110" s="13">
        <f t="shared" ref="C110:J110" si="19">IFERROR(C40/C72*1000,0)</f>
        <v>0</v>
      </c>
      <c r="D110" s="13">
        <f t="shared" si="19"/>
        <v>0</v>
      </c>
      <c r="E110" s="13">
        <f t="shared" si="19"/>
        <v>0</v>
      </c>
      <c r="F110" s="13">
        <f t="shared" si="19"/>
        <v>0</v>
      </c>
      <c r="G110" s="13">
        <f t="shared" si="19"/>
        <v>0</v>
      </c>
      <c r="H110" s="13">
        <f t="shared" si="19"/>
        <v>0</v>
      </c>
      <c r="I110" s="13">
        <f t="shared" si="19"/>
        <v>0</v>
      </c>
      <c r="J110" s="13">
        <f t="shared" si="19"/>
        <v>0</v>
      </c>
      <c r="K110" s="130"/>
      <c r="L110" s="130"/>
      <c r="M110" s="130"/>
      <c r="N110" s="130"/>
      <c r="O110" s="130"/>
      <c r="P110" s="130"/>
      <c r="Q110" s="130"/>
      <c r="R110" s="130"/>
      <c r="S110" s="14"/>
      <c r="T110" s="14"/>
      <c r="U110" s="14"/>
    </row>
    <row r="111" spans="1:21" x14ac:dyDescent="0.25">
      <c r="A111" s="263"/>
      <c r="B111" s="99">
        <f>D5-1</f>
        <v>2023</v>
      </c>
      <c r="C111" s="13">
        <f t="shared" ref="C111:J111" si="20">IFERROR(C41/C73*1000,0)</f>
        <v>0</v>
      </c>
      <c r="D111" s="13">
        <f t="shared" si="20"/>
        <v>0</v>
      </c>
      <c r="E111" s="13">
        <f t="shared" si="20"/>
        <v>0</v>
      </c>
      <c r="F111" s="13">
        <f t="shared" si="20"/>
        <v>0</v>
      </c>
      <c r="G111" s="13">
        <f t="shared" si="20"/>
        <v>0</v>
      </c>
      <c r="H111" s="13">
        <f t="shared" si="20"/>
        <v>0</v>
      </c>
      <c r="I111" s="13">
        <f t="shared" si="20"/>
        <v>0</v>
      </c>
      <c r="J111" s="13">
        <f t="shared" si="20"/>
        <v>0</v>
      </c>
      <c r="K111" s="130"/>
      <c r="L111" s="130"/>
      <c r="M111" s="130"/>
      <c r="N111" s="130"/>
      <c r="O111" s="130"/>
      <c r="P111" s="130"/>
      <c r="Q111" s="130"/>
      <c r="R111" s="130"/>
      <c r="S111" s="14"/>
      <c r="T111" s="14"/>
      <c r="U111" s="14"/>
    </row>
    <row r="112" spans="1:21" x14ac:dyDescent="0.25">
      <c r="A112" s="189" t="s">
        <v>261</v>
      </c>
      <c r="B112" s="189"/>
      <c r="C112" s="9">
        <f>((C108-C107)+(C109-C108)+(C110-C109)+(C111-C110))/4</f>
        <v>0</v>
      </c>
      <c r="D112" s="9">
        <f t="shared" ref="D112:J112" si="21">((D108-D107)+(D109-D108)+(D110-D109)+(D111-D110))/4</f>
        <v>0</v>
      </c>
      <c r="E112" s="9">
        <f t="shared" si="21"/>
        <v>0</v>
      </c>
      <c r="F112" s="9">
        <f t="shared" si="21"/>
        <v>0</v>
      </c>
      <c r="G112" s="9">
        <f t="shared" si="21"/>
        <v>0</v>
      </c>
      <c r="H112" s="9">
        <f t="shared" si="21"/>
        <v>0</v>
      </c>
      <c r="I112" s="9">
        <f t="shared" si="21"/>
        <v>0</v>
      </c>
      <c r="J112" s="9">
        <f t="shared" si="21"/>
        <v>0</v>
      </c>
      <c r="K112" s="130"/>
      <c r="L112" s="130"/>
      <c r="M112" s="130"/>
      <c r="N112" s="130"/>
      <c r="O112" s="130"/>
      <c r="P112" s="130"/>
      <c r="Q112" s="130"/>
      <c r="R112" s="130"/>
      <c r="S112" s="14"/>
      <c r="T112" s="14"/>
      <c r="U112" s="14"/>
    </row>
    <row r="113" spans="1:21" x14ac:dyDescent="0.25">
      <c r="A113" s="263" t="s">
        <v>29</v>
      </c>
      <c r="B113" s="99">
        <f>D5-5</f>
        <v>2019</v>
      </c>
      <c r="C113" s="13">
        <f t="shared" ref="C113:J113" si="22">IFERROR(C43/C75*1000,0)</f>
        <v>0</v>
      </c>
      <c r="D113" s="13">
        <f t="shared" si="22"/>
        <v>0</v>
      </c>
      <c r="E113" s="13">
        <f t="shared" si="22"/>
        <v>0</v>
      </c>
      <c r="F113" s="13">
        <f t="shared" si="22"/>
        <v>0</v>
      </c>
      <c r="G113" s="13">
        <f t="shared" si="22"/>
        <v>0</v>
      </c>
      <c r="H113" s="13">
        <f t="shared" si="22"/>
        <v>0</v>
      </c>
      <c r="I113" s="13">
        <f t="shared" si="22"/>
        <v>0</v>
      </c>
      <c r="J113" s="13">
        <f t="shared" si="22"/>
        <v>0</v>
      </c>
      <c r="K113" s="130"/>
      <c r="L113" s="130"/>
      <c r="M113" s="130"/>
      <c r="N113" s="130"/>
      <c r="O113" s="130"/>
      <c r="P113" s="130"/>
      <c r="Q113" s="130"/>
      <c r="R113" s="130"/>
      <c r="S113" s="14"/>
      <c r="T113" s="14"/>
      <c r="U113" s="14"/>
    </row>
    <row r="114" spans="1:21" x14ac:dyDescent="0.25">
      <c r="A114" s="263"/>
      <c r="B114" s="99">
        <f>D5-4</f>
        <v>2020</v>
      </c>
      <c r="C114" s="13">
        <f t="shared" ref="C114:J114" si="23">IFERROR(C44/C76*1000,0)</f>
        <v>0</v>
      </c>
      <c r="D114" s="13">
        <f t="shared" si="23"/>
        <v>0</v>
      </c>
      <c r="E114" s="13">
        <f t="shared" si="23"/>
        <v>0</v>
      </c>
      <c r="F114" s="13">
        <f t="shared" si="23"/>
        <v>0</v>
      </c>
      <c r="G114" s="13">
        <f t="shared" si="23"/>
        <v>0</v>
      </c>
      <c r="H114" s="13">
        <f t="shared" si="23"/>
        <v>0</v>
      </c>
      <c r="I114" s="13">
        <f t="shared" si="23"/>
        <v>0</v>
      </c>
      <c r="J114" s="13">
        <f t="shared" si="23"/>
        <v>0</v>
      </c>
      <c r="K114" s="130"/>
      <c r="L114" s="130"/>
      <c r="M114" s="130"/>
      <c r="N114" s="130"/>
      <c r="O114" s="130"/>
      <c r="P114" s="130"/>
      <c r="Q114" s="130"/>
      <c r="R114" s="130"/>
      <c r="S114" s="14"/>
      <c r="T114" s="14"/>
      <c r="U114" s="14"/>
    </row>
    <row r="115" spans="1:21" x14ac:dyDescent="0.25">
      <c r="A115" s="263"/>
      <c r="B115" s="99">
        <f>D5-3</f>
        <v>2021</v>
      </c>
      <c r="C115" s="13">
        <f t="shared" ref="C115:J115" si="24">IFERROR(C45/C77*1000,0)</f>
        <v>0</v>
      </c>
      <c r="D115" s="13">
        <f t="shared" si="24"/>
        <v>0</v>
      </c>
      <c r="E115" s="13">
        <f t="shared" si="24"/>
        <v>0</v>
      </c>
      <c r="F115" s="13">
        <f t="shared" si="24"/>
        <v>0</v>
      </c>
      <c r="G115" s="13">
        <f t="shared" si="24"/>
        <v>0</v>
      </c>
      <c r="H115" s="13">
        <f t="shared" si="24"/>
        <v>0</v>
      </c>
      <c r="I115" s="13">
        <f t="shared" si="24"/>
        <v>0</v>
      </c>
      <c r="J115" s="13">
        <f t="shared" si="24"/>
        <v>0</v>
      </c>
      <c r="K115" s="130"/>
      <c r="L115" s="130"/>
      <c r="M115" s="130"/>
      <c r="N115" s="130"/>
      <c r="O115" s="130"/>
      <c r="P115" s="130"/>
      <c r="Q115" s="130"/>
      <c r="R115" s="130"/>
      <c r="S115" s="14"/>
      <c r="T115" s="14"/>
      <c r="U115" s="14"/>
    </row>
    <row r="116" spans="1:21" x14ac:dyDescent="0.25">
      <c r="A116" s="263"/>
      <c r="B116" s="99">
        <f>D5-2</f>
        <v>2022</v>
      </c>
      <c r="C116" s="13">
        <f t="shared" ref="C116:J116" si="25">IFERROR(C46/C78*1000,0)</f>
        <v>0</v>
      </c>
      <c r="D116" s="13">
        <f t="shared" si="25"/>
        <v>0</v>
      </c>
      <c r="E116" s="13">
        <f t="shared" si="25"/>
        <v>0</v>
      </c>
      <c r="F116" s="13">
        <f t="shared" si="25"/>
        <v>0</v>
      </c>
      <c r="G116" s="13">
        <f t="shared" si="25"/>
        <v>0</v>
      </c>
      <c r="H116" s="13">
        <f t="shared" si="25"/>
        <v>0</v>
      </c>
      <c r="I116" s="13">
        <f t="shared" si="25"/>
        <v>0</v>
      </c>
      <c r="J116" s="13">
        <f t="shared" si="25"/>
        <v>0</v>
      </c>
      <c r="K116" s="130"/>
      <c r="L116" s="130"/>
      <c r="M116" s="130"/>
      <c r="N116" s="130"/>
      <c r="O116" s="130"/>
      <c r="P116" s="130"/>
      <c r="Q116" s="130"/>
      <c r="R116" s="130"/>
      <c r="S116" s="14"/>
      <c r="T116" s="14"/>
      <c r="U116" s="14"/>
    </row>
    <row r="117" spans="1:21" x14ac:dyDescent="0.25">
      <c r="A117" s="263"/>
      <c r="B117" s="99">
        <f>D5-1</f>
        <v>2023</v>
      </c>
      <c r="C117" s="13">
        <f t="shared" ref="C117:J117" si="26">IFERROR(C47/C79*1000,0)</f>
        <v>0</v>
      </c>
      <c r="D117" s="13">
        <f t="shared" si="26"/>
        <v>0</v>
      </c>
      <c r="E117" s="13">
        <f t="shared" si="26"/>
        <v>0</v>
      </c>
      <c r="F117" s="13">
        <f t="shared" si="26"/>
        <v>0</v>
      </c>
      <c r="G117" s="13">
        <f t="shared" si="26"/>
        <v>0</v>
      </c>
      <c r="H117" s="13">
        <f t="shared" si="26"/>
        <v>0</v>
      </c>
      <c r="I117" s="13">
        <f t="shared" si="26"/>
        <v>0</v>
      </c>
      <c r="J117" s="13">
        <f t="shared" si="26"/>
        <v>0</v>
      </c>
      <c r="K117" s="130"/>
      <c r="L117" s="130"/>
      <c r="M117" s="130"/>
      <c r="N117" s="130"/>
      <c r="O117" s="130"/>
      <c r="P117" s="130"/>
      <c r="Q117" s="130"/>
      <c r="R117" s="130"/>
      <c r="S117" s="14"/>
      <c r="T117" s="14"/>
      <c r="U117" s="14"/>
    </row>
    <row r="118" spans="1:21" x14ac:dyDescent="0.25">
      <c r="A118" s="189" t="s">
        <v>261</v>
      </c>
      <c r="B118" s="189"/>
      <c r="C118" s="9">
        <f>((C114-C113)+(C115-C114)+(C116-C115)+(C117-C116))/4</f>
        <v>0</v>
      </c>
      <c r="D118" s="9">
        <f t="shared" ref="D118:J118" si="27">((D114-D113)+(D115-D114)+(D116-D115)+(D117-D116))/4</f>
        <v>0</v>
      </c>
      <c r="E118" s="9">
        <f t="shared" si="27"/>
        <v>0</v>
      </c>
      <c r="F118" s="9">
        <f t="shared" si="27"/>
        <v>0</v>
      </c>
      <c r="G118" s="9">
        <f t="shared" si="27"/>
        <v>0</v>
      </c>
      <c r="H118" s="9">
        <f t="shared" si="27"/>
        <v>0</v>
      </c>
      <c r="I118" s="9">
        <f t="shared" si="27"/>
        <v>0</v>
      </c>
      <c r="J118" s="9">
        <f t="shared" si="27"/>
        <v>0</v>
      </c>
      <c r="K118" s="130"/>
      <c r="L118" s="130"/>
      <c r="M118" s="130"/>
      <c r="N118" s="130"/>
      <c r="O118" s="130"/>
      <c r="P118" s="130"/>
      <c r="Q118" s="130"/>
      <c r="R118" s="130"/>
      <c r="S118" s="14"/>
      <c r="T118" s="14"/>
      <c r="U118" s="14"/>
    </row>
    <row r="119" spans="1:21" x14ac:dyDescent="0.25">
      <c r="A119" s="189" t="s">
        <v>30</v>
      </c>
      <c r="B119" s="99">
        <f>D5-5</f>
        <v>2019</v>
      </c>
      <c r="C119" s="13">
        <f t="shared" ref="C119:J119" si="28">IFERROR(C49/C81*1000,0)</f>
        <v>0</v>
      </c>
      <c r="D119" s="13">
        <f t="shared" si="28"/>
        <v>0</v>
      </c>
      <c r="E119" s="13">
        <f t="shared" si="28"/>
        <v>0</v>
      </c>
      <c r="F119" s="13">
        <f t="shared" si="28"/>
        <v>0</v>
      </c>
      <c r="G119" s="13">
        <f t="shared" si="28"/>
        <v>0</v>
      </c>
      <c r="H119" s="13">
        <f t="shared" si="28"/>
        <v>0</v>
      </c>
      <c r="I119" s="13">
        <f t="shared" si="28"/>
        <v>0</v>
      </c>
      <c r="J119" s="13">
        <f t="shared" si="28"/>
        <v>0</v>
      </c>
      <c r="K119" s="130"/>
      <c r="L119" s="130"/>
      <c r="M119" s="130"/>
      <c r="N119" s="130"/>
      <c r="O119" s="130"/>
      <c r="P119" s="130"/>
      <c r="Q119" s="130"/>
      <c r="R119" s="130"/>
      <c r="S119" s="14"/>
      <c r="T119" s="14"/>
      <c r="U119" s="14"/>
    </row>
    <row r="120" spans="1:21" x14ac:dyDescent="0.25">
      <c r="A120" s="189"/>
      <c r="B120" s="99">
        <f>D5-4</f>
        <v>2020</v>
      </c>
      <c r="C120" s="13">
        <f t="shared" ref="C120:J120" si="29">IFERROR(C50/C82*1000,0)</f>
        <v>0</v>
      </c>
      <c r="D120" s="13">
        <f t="shared" si="29"/>
        <v>0</v>
      </c>
      <c r="E120" s="13">
        <f t="shared" si="29"/>
        <v>0</v>
      </c>
      <c r="F120" s="13">
        <f t="shared" si="29"/>
        <v>0</v>
      </c>
      <c r="G120" s="13">
        <f t="shared" si="29"/>
        <v>0</v>
      </c>
      <c r="H120" s="13">
        <f t="shared" si="29"/>
        <v>0</v>
      </c>
      <c r="I120" s="13">
        <f t="shared" si="29"/>
        <v>0</v>
      </c>
      <c r="J120" s="13">
        <f t="shared" si="29"/>
        <v>0</v>
      </c>
      <c r="K120" s="130"/>
      <c r="L120" s="130"/>
      <c r="M120" s="130"/>
      <c r="N120" s="130"/>
      <c r="O120" s="130"/>
      <c r="P120" s="130"/>
      <c r="Q120" s="130"/>
      <c r="R120" s="130"/>
      <c r="S120" s="14"/>
      <c r="T120" s="14"/>
      <c r="U120" s="14"/>
    </row>
    <row r="121" spans="1:21" x14ac:dyDescent="0.25">
      <c r="A121" s="189"/>
      <c r="B121" s="99">
        <f>D5-3</f>
        <v>2021</v>
      </c>
      <c r="C121" s="13">
        <f t="shared" ref="C121:J121" si="30">IFERROR(C51/C83*1000,0)</f>
        <v>0</v>
      </c>
      <c r="D121" s="13">
        <f t="shared" si="30"/>
        <v>0</v>
      </c>
      <c r="E121" s="13">
        <f t="shared" si="30"/>
        <v>0</v>
      </c>
      <c r="F121" s="13">
        <f t="shared" si="30"/>
        <v>0</v>
      </c>
      <c r="G121" s="13">
        <f t="shared" si="30"/>
        <v>0</v>
      </c>
      <c r="H121" s="13">
        <f t="shared" si="30"/>
        <v>0</v>
      </c>
      <c r="I121" s="13">
        <f t="shared" si="30"/>
        <v>0</v>
      </c>
      <c r="J121" s="13">
        <f t="shared" si="30"/>
        <v>0</v>
      </c>
      <c r="K121" s="130"/>
      <c r="L121" s="130"/>
      <c r="M121" s="130"/>
      <c r="N121" s="130"/>
      <c r="O121" s="130"/>
      <c r="P121" s="130"/>
      <c r="Q121" s="130"/>
      <c r="R121" s="130"/>
      <c r="S121" s="14"/>
      <c r="T121" s="14"/>
      <c r="U121" s="14"/>
    </row>
    <row r="122" spans="1:21" x14ac:dyDescent="0.25">
      <c r="A122" s="189"/>
      <c r="B122" s="99">
        <f>D5-2</f>
        <v>2022</v>
      </c>
      <c r="C122" s="13">
        <f t="shared" ref="C122:J122" si="31">IFERROR(C52/C84*1000,0)</f>
        <v>0</v>
      </c>
      <c r="D122" s="13">
        <f t="shared" si="31"/>
        <v>0</v>
      </c>
      <c r="E122" s="13">
        <f t="shared" si="31"/>
        <v>0</v>
      </c>
      <c r="F122" s="13">
        <f t="shared" si="31"/>
        <v>0</v>
      </c>
      <c r="G122" s="13">
        <f t="shared" si="31"/>
        <v>0</v>
      </c>
      <c r="H122" s="13">
        <f t="shared" si="31"/>
        <v>0</v>
      </c>
      <c r="I122" s="13">
        <f t="shared" si="31"/>
        <v>0</v>
      </c>
      <c r="J122" s="13">
        <f t="shared" si="31"/>
        <v>0</v>
      </c>
      <c r="K122" s="130"/>
      <c r="L122" s="130"/>
      <c r="M122" s="130"/>
      <c r="N122" s="130"/>
      <c r="O122" s="130"/>
      <c r="P122" s="130"/>
      <c r="Q122" s="130"/>
      <c r="R122" s="130"/>
      <c r="S122" s="14"/>
      <c r="T122" s="14"/>
      <c r="U122" s="14"/>
    </row>
    <row r="123" spans="1:21" x14ac:dyDescent="0.25">
      <c r="A123" s="189"/>
      <c r="B123" s="99">
        <f>D5-1</f>
        <v>2023</v>
      </c>
      <c r="C123" s="13">
        <f t="shared" ref="C123:J123" si="32">IFERROR(C53/C85*1000,0)</f>
        <v>0</v>
      </c>
      <c r="D123" s="13">
        <f t="shared" si="32"/>
        <v>0</v>
      </c>
      <c r="E123" s="13">
        <f t="shared" si="32"/>
        <v>0</v>
      </c>
      <c r="F123" s="13">
        <f t="shared" si="32"/>
        <v>0</v>
      </c>
      <c r="G123" s="13">
        <f t="shared" si="32"/>
        <v>0</v>
      </c>
      <c r="H123" s="13">
        <f t="shared" si="32"/>
        <v>0</v>
      </c>
      <c r="I123" s="13">
        <f t="shared" si="32"/>
        <v>0</v>
      </c>
      <c r="J123" s="13">
        <f t="shared" si="32"/>
        <v>0</v>
      </c>
      <c r="K123" s="130"/>
      <c r="L123" s="130"/>
      <c r="M123" s="130"/>
      <c r="N123" s="130"/>
      <c r="O123" s="130"/>
      <c r="P123" s="130"/>
      <c r="Q123" s="130"/>
      <c r="R123" s="130"/>
      <c r="S123" s="14"/>
      <c r="T123" s="14"/>
      <c r="U123" s="14"/>
    </row>
    <row r="124" spans="1:21" x14ac:dyDescent="0.25">
      <c r="A124" s="189" t="s">
        <v>261</v>
      </c>
      <c r="B124" s="189"/>
      <c r="C124" s="9">
        <f>((C120-C119)+(C121-C120)+(C122-C121)+(C123-C122))/4</f>
        <v>0</v>
      </c>
      <c r="D124" s="9">
        <f t="shared" ref="D124:J124" si="33">((D120-D119)+(D121-D120)+(D122-D121)+(D123-D122))/4</f>
        <v>0</v>
      </c>
      <c r="E124" s="9">
        <f t="shared" si="33"/>
        <v>0</v>
      </c>
      <c r="F124" s="9">
        <f t="shared" si="33"/>
        <v>0</v>
      </c>
      <c r="G124" s="9">
        <f t="shared" si="33"/>
        <v>0</v>
      </c>
      <c r="H124" s="9">
        <f t="shared" si="33"/>
        <v>0</v>
      </c>
      <c r="I124" s="9">
        <f t="shared" si="33"/>
        <v>0</v>
      </c>
      <c r="J124" s="9">
        <f t="shared" si="33"/>
        <v>0</v>
      </c>
      <c r="K124" s="130"/>
      <c r="L124" s="130"/>
      <c r="M124" s="130"/>
      <c r="N124" s="130"/>
      <c r="O124" s="130"/>
      <c r="P124" s="130"/>
      <c r="Q124" s="130"/>
      <c r="R124" s="130"/>
      <c r="S124" s="14"/>
      <c r="T124" s="14"/>
      <c r="U124" s="14"/>
    </row>
    <row r="125" spans="1:21" x14ac:dyDescent="0.25">
      <c r="A125" s="189" t="s">
        <v>31</v>
      </c>
      <c r="B125" s="99">
        <f>D5-5</f>
        <v>2019</v>
      </c>
      <c r="C125" s="13">
        <f>(C101+C107+C113+C119)/4</f>
        <v>0</v>
      </c>
      <c r="D125" s="13">
        <f t="shared" ref="D125:J125" si="34">(D101+D107+D113+D119)/4</f>
        <v>0</v>
      </c>
      <c r="E125" s="13">
        <f t="shared" si="34"/>
        <v>0</v>
      </c>
      <c r="F125" s="13">
        <f t="shared" si="34"/>
        <v>0</v>
      </c>
      <c r="G125" s="13">
        <f t="shared" si="34"/>
        <v>0</v>
      </c>
      <c r="H125" s="13">
        <f t="shared" si="34"/>
        <v>0</v>
      </c>
      <c r="I125" s="13">
        <f t="shared" si="34"/>
        <v>0</v>
      </c>
      <c r="J125" s="13">
        <f t="shared" si="34"/>
        <v>0</v>
      </c>
      <c r="K125" s="130"/>
      <c r="L125" s="130"/>
      <c r="M125" s="130"/>
      <c r="N125" s="130"/>
      <c r="O125" s="130"/>
      <c r="P125" s="130"/>
      <c r="Q125" s="130"/>
      <c r="R125" s="130"/>
      <c r="S125" s="14"/>
      <c r="T125" s="14"/>
      <c r="U125" s="14"/>
    </row>
    <row r="126" spans="1:21" x14ac:dyDescent="0.25">
      <c r="A126" s="189"/>
      <c r="B126" s="99">
        <f>D5-4</f>
        <v>2020</v>
      </c>
      <c r="C126" s="13">
        <f t="shared" ref="C126:J126" si="35">(C102+C108+C114+C120)/4</f>
        <v>0</v>
      </c>
      <c r="D126" s="13">
        <f t="shared" si="35"/>
        <v>0</v>
      </c>
      <c r="E126" s="13">
        <f t="shared" si="35"/>
        <v>0</v>
      </c>
      <c r="F126" s="13">
        <f t="shared" si="35"/>
        <v>0</v>
      </c>
      <c r="G126" s="13">
        <f t="shared" si="35"/>
        <v>0</v>
      </c>
      <c r="H126" s="13">
        <f t="shared" si="35"/>
        <v>0</v>
      </c>
      <c r="I126" s="13">
        <f t="shared" si="35"/>
        <v>0</v>
      </c>
      <c r="J126" s="13">
        <f t="shared" si="35"/>
        <v>0</v>
      </c>
      <c r="K126" s="130"/>
      <c r="L126" s="130"/>
      <c r="M126" s="130"/>
      <c r="N126" s="130"/>
      <c r="O126" s="130"/>
      <c r="P126" s="130"/>
      <c r="Q126" s="130"/>
      <c r="R126" s="130"/>
      <c r="S126" s="14"/>
      <c r="T126" s="14"/>
      <c r="U126" s="14"/>
    </row>
    <row r="127" spans="1:21" x14ac:dyDescent="0.25">
      <c r="A127" s="189"/>
      <c r="B127" s="99">
        <f>D5-3</f>
        <v>2021</v>
      </c>
      <c r="C127" s="13">
        <f t="shared" ref="C127:J127" si="36">(C103+C109+C115+C121)/4</f>
        <v>0</v>
      </c>
      <c r="D127" s="13">
        <f t="shared" si="36"/>
        <v>0</v>
      </c>
      <c r="E127" s="13">
        <f t="shared" si="36"/>
        <v>0</v>
      </c>
      <c r="F127" s="13">
        <f t="shared" si="36"/>
        <v>0</v>
      </c>
      <c r="G127" s="13">
        <f t="shared" si="36"/>
        <v>0</v>
      </c>
      <c r="H127" s="13">
        <f t="shared" si="36"/>
        <v>0</v>
      </c>
      <c r="I127" s="13">
        <f t="shared" si="36"/>
        <v>0</v>
      </c>
      <c r="J127" s="13">
        <f t="shared" si="36"/>
        <v>0</v>
      </c>
      <c r="K127" s="130"/>
      <c r="L127" s="130"/>
      <c r="M127" s="130"/>
      <c r="N127" s="130"/>
      <c r="O127" s="130"/>
      <c r="P127" s="130"/>
      <c r="Q127" s="130"/>
      <c r="R127" s="130"/>
      <c r="S127" s="14"/>
      <c r="T127" s="14"/>
      <c r="U127" s="14"/>
    </row>
    <row r="128" spans="1:21" x14ac:dyDescent="0.25">
      <c r="A128" s="189"/>
      <c r="B128" s="99">
        <f>D5-2</f>
        <v>2022</v>
      </c>
      <c r="C128" s="13">
        <f t="shared" ref="C128:J128" si="37">(C104+C110+C116+C122)/4</f>
        <v>0</v>
      </c>
      <c r="D128" s="13">
        <f t="shared" si="37"/>
        <v>0</v>
      </c>
      <c r="E128" s="13">
        <f t="shared" si="37"/>
        <v>0</v>
      </c>
      <c r="F128" s="13">
        <f t="shared" si="37"/>
        <v>0</v>
      </c>
      <c r="G128" s="13">
        <f t="shared" si="37"/>
        <v>0</v>
      </c>
      <c r="H128" s="13">
        <f t="shared" si="37"/>
        <v>0</v>
      </c>
      <c r="I128" s="13">
        <f t="shared" si="37"/>
        <v>0</v>
      </c>
      <c r="J128" s="13">
        <f t="shared" si="37"/>
        <v>0</v>
      </c>
      <c r="K128" s="130"/>
      <c r="L128" s="130"/>
      <c r="M128" s="130"/>
      <c r="N128" s="130"/>
      <c r="O128" s="130"/>
      <c r="P128" s="130"/>
      <c r="Q128" s="130"/>
      <c r="R128" s="130"/>
      <c r="S128" s="14"/>
      <c r="T128" s="14"/>
      <c r="U128" s="14"/>
    </row>
    <row r="129" spans="1:21" x14ac:dyDescent="0.25">
      <c r="A129" s="189"/>
      <c r="B129" s="99">
        <f>D5-1</f>
        <v>2023</v>
      </c>
      <c r="C129" s="13">
        <f t="shared" ref="C129:J129" si="38">(C105+C111+C117+C123)/4</f>
        <v>0</v>
      </c>
      <c r="D129" s="13">
        <f t="shared" si="38"/>
        <v>0</v>
      </c>
      <c r="E129" s="13">
        <f t="shared" si="38"/>
        <v>0</v>
      </c>
      <c r="F129" s="13">
        <f t="shared" si="38"/>
        <v>0</v>
      </c>
      <c r="G129" s="13">
        <f t="shared" si="38"/>
        <v>0</v>
      </c>
      <c r="H129" s="13">
        <f t="shared" si="38"/>
        <v>0</v>
      </c>
      <c r="I129" s="13">
        <f t="shared" si="38"/>
        <v>0</v>
      </c>
      <c r="J129" s="13">
        <f t="shared" si="38"/>
        <v>0</v>
      </c>
      <c r="K129" s="130"/>
      <c r="L129" s="130"/>
      <c r="M129" s="130"/>
      <c r="N129" s="130"/>
      <c r="O129" s="130"/>
      <c r="P129" s="130"/>
      <c r="Q129" s="130"/>
      <c r="R129" s="130"/>
      <c r="S129" s="14"/>
      <c r="T129" s="14"/>
      <c r="U129" s="14"/>
    </row>
    <row r="130" spans="1:21" x14ac:dyDescent="0.25">
      <c r="A130" s="189" t="s">
        <v>261</v>
      </c>
      <c r="B130" s="189"/>
      <c r="C130" s="9">
        <f>((C126-C125)+(C127-C126)+(C128-C127)+(C129-C128))/4</f>
        <v>0</v>
      </c>
      <c r="D130" s="9">
        <f t="shared" ref="D130:J130" si="39">((D126-D125)+(D127-D126)+(D128-D127)+(D129-D128))/4</f>
        <v>0</v>
      </c>
      <c r="E130" s="9">
        <f t="shared" si="39"/>
        <v>0</v>
      </c>
      <c r="F130" s="9">
        <f t="shared" si="39"/>
        <v>0</v>
      </c>
      <c r="G130" s="9">
        <f t="shared" si="39"/>
        <v>0</v>
      </c>
      <c r="H130" s="9">
        <f t="shared" si="39"/>
        <v>0</v>
      </c>
      <c r="I130" s="9">
        <f t="shared" si="39"/>
        <v>0</v>
      </c>
      <c r="J130" s="9">
        <f t="shared" si="39"/>
        <v>0</v>
      </c>
      <c r="K130" s="130"/>
      <c r="L130" s="130"/>
      <c r="M130" s="130"/>
      <c r="N130" s="130"/>
      <c r="O130" s="130"/>
      <c r="P130" s="130"/>
      <c r="Q130" s="130"/>
      <c r="R130" s="130"/>
      <c r="S130" s="14"/>
      <c r="T130" s="14"/>
      <c r="U130" s="14"/>
    </row>
    <row r="131" spans="1:21" x14ac:dyDescent="0.25">
      <c r="A131" s="130"/>
      <c r="B131" s="130"/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4"/>
      <c r="T131" s="14"/>
      <c r="U131" s="14"/>
    </row>
    <row r="132" spans="1:21" x14ac:dyDescent="0.25">
      <c r="A132" s="262" t="s">
        <v>35</v>
      </c>
      <c r="B132" s="262"/>
      <c r="C132" s="262"/>
      <c r="D132" s="262"/>
      <c r="E132" s="262"/>
      <c r="F132" s="262"/>
      <c r="G132" s="262"/>
      <c r="H132" s="262"/>
      <c r="I132" s="262"/>
      <c r="J132" s="130"/>
      <c r="K132" s="130"/>
      <c r="L132" s="130"/>
      <c r="M132" s="130"/>
      <c r="N132" s="130"/>
      <c r="O132" s="130"/>
      <c r="P132" s="130"/>
      <c r="Q132" s="130"/>
      <c r="R132" s="130"/>
      <c r="S132" s="14"/>
      <c r="T132" s="14"/>
      <c r="U132" s="14"/>
    </row>
    <row r="133" spans="1:21" x14ac:dyDescent="0.25">
      <c r="A133" s="189" t="s">
        <v>6</v>
      </c>
      <c r="B133" s="189" t="s">
        <v>37</v>
      </c>
      <c r="C133" s="189"/>
      <c r="D133" s="189"/>
      <c r="E133" s="189"/>
      <c r="F133" s="189"/>
      <c r="G133" s="189"/>
      <c r="H133" s="189"/>
      <c r="I133" s="189"/>
      <c r="J133" s="130"/>
      <c r="K133" s="130"/>
      <c r="L133" s="130"/>
      <c r="M133" s="130"/>
      <c r="N133" s="130"/>
      <c r="O133" s="130"/>
      <c r="P133" s="130"/>
      <c r="Q133" s="130"/>
      <c r="R133" s="130"/>
      <c r="S133" s="14"/>
      <c r="T133" s="14"/>
      <c r="U133" s="14"/>
    </row>
    <row r="134" spans="1:21" ht="25.5" x14ac:dyDescent="0.25">
      <c r="A134" s="189"/>
      <c r="B134" s="99" t="s">
        <v>18</v>
      </c>
      <c r="C134" s="99" t="s">
        <v>19</v>
      </c>
      <c r="D134" s="99" t="s">
        <v>20</v>
      </c>
      <c r="E134" s="99" t="s">
        <v>21</v>
      </c>
      <c r="F134" s="99" t="s">
        <v>22</v>
      </c>
      <c r="G134" s="99" t="s">
        <v>23</v>
      </c>
      <c r="H134" s="99" t="s">
        <v>24</v>
      </c>
      <c r="I134" s="100" t="s">
        <v>36</v>
      </c>
      <c r="J134" s="130"/>
      <c r="K134" s="130"/>
      <c r="L134" s="130"/>
      <c r="M134" s="130"/>
      <c r="N134" s="130"/>
      <c r="O134" s="130"/>
      <c r="P134" s="130"/>
      <c r="Q134" s="130"/>
      <c r="R134" s="130"/>
      <c r="S134" s="14"/>
      <c r="T134" s="14"/>
      <c r="U134" s="14"/>
    </row>
    <row r="135" spans="1:21" x14ac:dyDescent="0.25">
      <c r="A135" s="99">
        <f>D5-5</f>
        <v>2019</v>
      </c>
      <c r="B135" s="113"/>
      <c r="C135" s="113"/>
      <c r="D135" s="113"/>
      <c r="E135" s="113"/>
      <c r="F135" s="113"/>
      <c r="G135" s="113"/>
      <c r="H135" s="113"/>
      <c r="I135" s="113"/>
      <c r="J135" s="130"/>
      <c r="K135" s="130"/>
      <c r="L135" s="130"/>
      <c r="M135" s="130"/>
      <c r="N135" s="130"/>
      <c r="O135" s="130"/>
      <c r="P135" s="130"/>
      <c r="Q135" s="130"/>
      <c r="R135" s="130"/>
      <c r="S135" s="14"/>
      <c r="T135" s="14"/>
      <c r="U135" s="14"/>
    </row>
    <row r="136" spans="1:21" x14ac:dyDescent="0.25">
      <c r="A136" s="99">
        <f>D5-4</f>
        <v>2020</v>
      </c>
      <c r="B136" s="113"/>
      <c r="C136" s="113"/>
      <c r="D136" s="113"/>
      <c r="E136" s="113"/>
      <c r="F136" s="113"/>
      <c r="G136" s="113"/>
      <c r="H136" s="113"/>
      <c r="I136" s="113"/>
      <c r="J136" s="130"/>
      <c r="K136" s="130"/>
      <c r="L136" s="130"/>
      <c r="M136" s="130"/>
      <c r="N136" s="130"/>
      <c r="O136" s="130"/>
      <c r="P136" s="130"/>
      <c r="Q136" s="130"/>
      <c r="R136" s="130"/>
      <c r="S136" s="14"/>
      <c r="T136" s="14"/>
      <c r="U136" s="14"/>
    </row>
    <row r="137" spans="1:21" x14ac:dyDescent="0.25">
      <c r="A137" s="99">
        <f>D5-3</f>
        <v>2021</v>
      </c>
      <c r="B137" s="113"/>
      <c r="C137" s="113"/>
      <c r="D137" s="113"/>
      <c r="E137" s="113"/>
      <c r="F137" s="113"/>
      <c r="G137" s="113"/>
      <c r="H137" s="113"/>
      <c r="I137" s="113"/>
      <c r="J137" s="130"/>
      <c r="K137" s="130"/>
      <c r="L137" s="130"/>
      <c r="M137" s="130"/>
      <c r="N137" s="130"/>
      <c r="O137" s="130"/>
      <c r="P137" s="130"/>
      <c r="Q137" s="130"/>
      <c r="R137" s="130"/>
      <c r="S137" s="14"/>
      <c r="T137" s="14"/>
      <c r="U137" s="14"/>
    </row>
    <row r="138" spans="1:21" x14ac:dyDescent="0.25">
      <c r="A138" s="99">
        <f>D5-2</f>
        <v>2022</v>
      </c>
      <c r="B138" s="113"/>
      <c r="C138" s="113"/>
      <c r="D138" s="113"/>
      <c r="E138" s="113"/>
      <c r="F138" s="113"/>
      <c r="G138" s="113"/>
      <c r="H138" s="113"/>
      <c r="I138" s="113"/>
      <c r="J138" s="130"/>
      <c r="K138" s="130"/>
      <c r="L138" s="130"/>
      <c r="M138" s="130"/>
      <c r="N138" s="130"/>
      <c r="O138" s="130"/>
      <c r="P138" s="130"/>
      <c r="Q138" s="130"/>
      <c r="R138" s="130"/>
      <c r="S138" s="14"/>
      <c r="T138" s="14"/>
      <c r="U138" s="14"/>
    </row>
    <row r="139" spans="1:21" x14ac:dyDescent="0.25">
      <c r="A139" s="99">
        <f>D5-1</f>
        <v>2023</v>
      </c>
      <c r="B139" s="113"/>
      <c r="C139" s="113"/>
      <c r="D139" s="113"/>
      <c r="E139" s="113"/>
      <c r="F139" s="113"/>
      <c r="G139" s="113"/>
      <c r="H139" s="113"/>
      <c r="I139" s="113"/>
      <c r="J139" s="130"/>
      <c r="K139" s="130"/>
      <c r="L139" s="130"/>
      <c r="M139" s="130"/>
      <c r="N139" s="130"/>
      <c r="O139" s="130"/>
      <c r="P139" s="130"/>
      <c r="Q139" s="130"/>
      <c r="R139" s="130"/>
      <c r="S139" s="14"/>
      <c r="T139" s="14"/>
      <c r="U139" s="14"/>
    </row>
    <row r="140" spans="1:21" x14ac:dyDescent="0.25">
      <c r="A140" s="130"/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4"/>
      <c r="T140" s="14"/>
      <c r="U140" s="14"/>
    </row>
    <row r="141" spans="1:21" x14ac:dyDescent="0.25">
      <c r="A141" s="261" t="s">
        <v>68</v>
      </c>
      <c r="B141" s="261"/>
      <c r="C141" s="261"/>
      <c r="D141" s="261"/>
      <c r="E141" s="261"/>
      <c r="F141" s="261"/>
      <c r="G141" s="261"/>
      <c r="H141" s="261"/>
      <c r="I141" s="261"/>
      <c r="J141" s="261"/>
      <c r="K141" s="261"/>
      <c r="L141" s="261"/>
      <c r="M141" s="261"/>
      <c r="N141" s="130"/>
      <c r="O141" s="130"/>
      <c r="P141" s="130"/>
      <c r="Q141" s="130"/>
      <c r="R141" s="130"/>
      <c r="S141" s="14"/>
      <c r="T141" s="14"/>
      <c r="U141" s="14"/>
    </row>
    <row r="142" spans="1:21" x14ac:dyDescent="0.25">
      <c r="A142" s="203" t="s">
        <v>69</v>
      </c>
      <c r="B142" s="203"/>
      <c r="C142" s="203"/>
      <c r="D142" s="203"/>
      <c r="E142" s="203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4"/>
      <c r="T142" s="14"/>
      <c r="U142" s="14"/>
    </row>
    <row r="143" spans="1:21" ht="15" customHeight="1" x14ac:dyDescent="0.25">
      <c r="A143" s="210" t="s">
        <v>39</v>
      </c>
      <c r="B143" s="210" t="s">
        <v>6</v>
      </c>
      <c r="C143" s="210" t="s">
        <v>8</v>
      </c>
      <c r="D143" s="210" t="s">
        <v>40</v>
      </c>
      <c r="E143" s="210" t="s">
        <v>41</v>
      </c>
      <c r="F143" s="204" t="s">
        <v>27</v>
      </c>
      <c r="G143" s="208"/>
      <c r="H143" s="205"/>
      <c r="I143" s="204" t="s">
        <v>28</v>
      </c>
      <c r="J143" s="208"/>
      <c r="K143" s="205"/>
      <c r="L143" s="204" t="s">
        <v>29</v>
      </c>
      <c r="M143" s="208"/>
      <c r="N143" s="205"/>
      <c r="O143" s="222" t="s">
        <v>30</v>
      </c>
      <c r="P143" s="222"/>
      <c r="Q143" s="222"/>
      <c r="R143" s="210" t="s">
        <v>42</v>
      </c>
      <c r="S143" s="14"/>
      <c r="T143" s="14"/>
      <c r="U143" s="14"/>
    </row>
    <row r="144" spans="1:21" ht="51" x14ac:dyDescent="0.25">
      <c r="A144" s="211"/>
      <c r="B144" s="211"/>
      <c r="C144" s="211"/>
      <c r="D144" s="211"/>
      <c r="E144" s="211"/>
      <c r="F144" s="105" t="s">
        <v>43</v>
      </c>
      <c r="G144" s="105" t="s">
        <v>44</v>
      </c>
      <c r="H144" s="105" t="s">
        <v>45</v>
      </c>
      <c r="I144" s="105" t="s">
        <v>43</v>
      </c>
      <c r="J144" s="105" t="s">
        <v>44</v>
      </c>
      <c r="K144" s="105" t="s">
        <v>45</v>
      </c>
      <c r="L144" s="105" t="s">
        <v>43</v>
      </c>
      <c r="M144" s="105" t="s">
        <v>44</v>
      </c>
      <c r="N144" s="105" t="s">
        <v>45</v>
      </c>
      <c r="O144" s="105" t="s">
        <v>43</v>
      </c>
      <c r="P144" s="105" t="s">
        <v>44</v>
      </c>
      <c r="Q144" s="105" t="s">
        <v>45</v>
      </c>
      <c r="R144" s="211"/>
      <c r="S144" s="14"/>
      <c r="T144" s="14"/>
      <c r="U144" s="14"/>
    </row>
    <row r="145" spans="1:21" x14ac:dyDescent="0.25">
      <c r="A145" s="210" t="s">
        <v>46</v>
      </c>
      <c r="B145" s="111">
        <f>D5-5</f>
        <v>2019</v>
      </c>
      <c r="C145" s="2">
        <f>C87</f>
        <v>0</v>
      </c>
      <c r="D145" s="16">
        <f>C55</f>
        <v>0</v>
      </c>
      <c r="E145" s="16">
        <f>C125</f>
        <v>0</v>
      </c>
      <c r="F145" s="2">
        <f>C31</f>
        <v>0</v>
      </c>
      <c r="G145" s="197">
        <v>0.90400000000000003</v>
      </c>
      <c r="H145" s="2">
        <f>F145*G145</f>
        <v>0</v>
      </c>
      <c r="I145" s="2">
        <f>C37</f>
        <v>0</v>
      </c>
      <c r="J145" s="197">
        <v>0.65800000000000003</v>
      </c>
      <c r="K145" s="2">
        <f>I145*J145</f>
        <v>0</v>
      </c>
      <c r="L145" s="2">
        <f>C43</f>
        <v>0</v>
      </c>
      <c r="M145" s="197">
        <v>0.68100000000000005</v>
      </c>
      <c r="N145" s="2">
        <f>L145*M145</f>
        <v>0</v>
      </c>
      <c r="O145" s="2">
        <f>C49</f>
        <v>0</v>
      </c>
      <c r="P145" s="197">
        <v>0.66200000000000003</v>
      </c>
      <c r="Q145" s="2">
        <f>O145*P145</f>
        <v>0</v>
      </c>
      <c r="R145" s="2">
        <f t="shared" ref="R145:R158" si="40">H145+K145+N145+Q145</f>
        <v>0</v>
      </c>
      <c r="S145" s="14"/>
      <c r="T145" s="14"/>
      <c r="U145" s="14"/>
    </row>
    <row r="146" spans="1:21" x14ac:dyDescent="0.25">
      <c r="A146" s="235"/>
      <c r="B146" s="111">
        <f>D5-1</f>
        <v>2023</v>
      </c>
      <c r="C146" s="2">
        <f>C91</f>
        <v>0</v>
      </c>
      <c r="D146" s="16">
        <f>C59</f>
        <v>0</v>
      </c>
      <c r="E146" s="16">
        <f>C129</f>
        <v>0</v>
      </c>
      <c r="F146" s="2">
        <f>C35</f>
        <v>0</v>
      </c>
      <c r="G146" s="198"/>
      <c r="H146" s="2">
        <f>F146*G145</f>
        <v>0</v>
      </c>
      <c r="I146" s="2">
        <f>C41</f>
        <v>0</v>
      </c>
      <c r="J146" s="198"/>
      <c r="K146" s="2">
        <f>I146*J145</f>
        <v>0</v>
      </c>
      <c r="L146" s="2">
        <f>C47</f>
        <v>0</v>
      </c>
      <c r="M146" s="259"/>
      <c r="N146" s="2">
        <f>L146*M145</f>
        <v>0</v>
      </c>
      <c r="O146" s="2">
        <f>C53</f>
        <v>0</v>
      </c>
      <c r="P146" s="259"/>
      <c r="Q146" s="2">
        <f>O146*P145</f>
        <v>0</v>
      </c>
      <c r="R146" s="2">
        <f t="shared" si="40"/>
        <v>0</v>
      </c>
      <c r="S146" s="14"/>
      <c r="T146" s="14"/>
      <c r="U146" s="14"/>
    </row>
    <row r="147" spans="1:21" x14ac:dyDescent="0.25">
      <c r="A147" s="210" t="s">
        <v>47</v>
      </c>
      <c r="B147" s="111">
        <f>D5-5</f>
        <v>2019</v>
      </c>
      <c r="C147" s="2">
        <f>D87</f>
        <v>0</v>
      </c>
      <c r="D147" s="16">
        <f>D55</f>
        <v>0</v>
      </c>
      <c r="E147" s="16">
        <f>D125</f>
        <v>0</v>
      </c>
      <c r="F147" s="2">
        <f>D31</f>
        <v>0</v>
      </c>
      <c r="G147" s="197">
        <v>1.052</v>
      </c>
      <c r="H147" s="2">
        <f>F147*G147</f>
        <v>0</v>
      </c>
      <c r="I147" s="2">
        <f>D37</f>
        <v>0</v>
      </c>
      <c r="J147" s="197">
        <v>0.74099999999999999</v>
      </c>
      <c r="K147" s="2">
        <f>I147*J147</f>
        <v>0</v>
      </c>
      <c r="L147" s="2">
        <f>D43</f>
        <v>0</v>
      </c>
      <c r="M147" s="197">
        <v>0.71699999999999997</v>
      </c>
      <c r="N147" s="2">
        <f>L147*M147</f>
        <v>0</v>
      </c>
      <c r="O147" s="2">
        <f>D49</f>
        <v>0</v>
      </c>
      <c r="P147" s="197">
        <v>0.74399999999999999</v>
      </c>
      <c r="Q147" s="2">
        <f>O147*P147</f>
        <v>0</v>
      </c>
      <c r="R147" s="2">
        <f t="shared" si="40"/>
        <v>0</v>
      </c>
      <c r="S147" s="14"/>
      <c r="T147" s="14"/>
      <c r="U147" s="14"/>
    </row>
    <row r="148" spans="1:21" x14ac:dyDescent="0.25">
      <c r="A148" s="235"/>
      <c r="B148" s="111">
        <f>D5-1</f>
        <v>2023</v>
      </c>
      <c r="C148" s="2">
        <f>D91</f>
        <v>0</v>
      </c>
      <c r="D148" s="16">
        <f>D59</f>
        <v>0</v>
      </c>
      <c r="E148" s="16">
        <f>D129</f>
        <v>0</v>
      </c>
      <c r="F148" s="2">
        <f>D35</f>
        <v>0</v>
      </c>
      <c r="G148" s="198"/>
      <c r="H148" s="2">
        <f>F148*G147</f>
        <v>0</v>
      </c>
      <c r="I148" s="2">
        <f>D41</f>
        <v>0</v>
      </c>
      <c r="J148" s="198"/>
      <c r="K148" s="2">
        <f>I148*J147</f>
        <v>0</v>
      </c>
      <c r="L148" s="2">
        <f>D47</f>
        <v>0</v>
      </c>
      <c r="M148" s="259"/>
      <c r="N148" s="2">
        <f>L148*M147</f>
        <v>0</v>
      </c>
      <c r="O148" s="2">
        <f>D53</f>
        <v>0</v>
      </c>
      <c r="P148" s="259"/>
      <c r="Q148" s="2">
        <f>O148*P147</f>
        <v>0</v>
      </c>
      <c r="R148" s="2">
        <f t="shared" si="40"/>
        <v>0</v>
      </c>
      <c r="S148" s="14"/>
      <c r="T148" s="14"/>
      <c r="U148" s="14"/>
    </row>
    <row r="149" spans="1:21" x14ac:dyDescent="0.25">
      <c r="A149" s="210" t="s">
        <v>48</v>
      </c>
      <c r="B149" s="111">
        <f>D5-5</f>
        <v>2019</v>
      </c>
      <c r="C149" s="2">
        <f>E87</f>
        <v>0</v>
      </c>
      <c r="D149" s="16">
        <f>E55</f>
        <v>0</v>
      </c>
      <c r="E149" s="16">
        <f>E125</f>
        <v>0</v>
      </c>
      <c r="F149" s="2">
        <f>E31</f>
        <v>0</v>
      </c>
      <c r="G149" s="197">
        <v>1.6519999999999999</v>
      </c>
      <c r="H149" s="2">
        <f>F149*G149</f>
        <v>0</v>
      </c>
      <c r="I149" s="2">
        <f>E37</f>
        <v>0</v>
      </c>
      <c r="J149" s="197">
        <v>1.038</v>
      </c>
      <c r="K149" s="2">
        <f>I149*J149</f>
        <v>0</v>
      </c>
      <c r="L149" s="2">
        <f>E43</f>
        <v>0</v>
      </c>
      <c r="M149" s="197">
        <v>0.95</v>
      </c>
      <c r="N149" s="2">
        <f>L149*M149</f>
        <v>0</v>
      </c>
      <c r="O149" s="2">
        <f>E49</f>
        <v>0</v>
      </c>
      <c r="P149" s="197">
        <v>1.454</v>
      </c>
      <c r="Q149" s="2">
        <f>O149*P149</f>
        <v>0</v>
      </c>
      <c r="R149" s="2">
        <f t="shared" si="40"/>
        <v>0</v>
      </c>
      <c r="S149" s="14"/>
      <c r="T149" s="14"/>
      <c r="U149" s="14"/>
    </row>
    <row r="150" spans="1:21" x14ac:dyDescent="0.25">
      <c r="A150" s="235"/>
      <c r="B150" s="111">
        <f>D5-1</f>
        <v>2023</v>
      </c>
      <c r="C150" s="2">
        <f>E91</f>
        <v>0</v>
      </c>
      <c r="D150" s="16">
        <f>E59</f>
        <v>0</v>
      </c>
      <c r="E150" s="16">
        <f>E129</f>
        <v>0</v>
      </c>
      <c r="F150" s="2">
        <f>E35</f>
        <v>0</v>
      </c>
      <c r="G150" s="198"/>
      <c r="H150" s="2">
        <f>F150*G149</f>
        <v>0</v>
      </c>
      <c r="I150" s="2">
        <f>E41</f>
        <v>0</v>
      </c>
      <c r="J150" s="198"/>
      <c r="K150" s="2">
        <f>I150*J149</f>
        <v>0</v>
      </c>
      <c r="L150" s="2">
        <f>E47</f>
        <v>0</v>
      </c>
      <c r="M150" s="259"/>
      <c r="N150" s="2">
        <f>L150*M149</f>
        <v>0</v>
      </c>
      <c r="O150" s="2">
        <f>E53</f>
        <v>0</v>
      </c>
      <c r="P150" s="259"/>
      <c r="Q150" s="2">
        <f>O150*P149</f>
        <v>0</v>
      </c>
      <c r="R150" s="2">
        <f t="shared" si="40"/>
        <v>0</v>
      </c>
      <c r="S150" s="14"/>
      <c r="T150" s="14"/>
      <c r="U150" s="14"/>
    </row>
    <row r="151" spans="1:21" x14ac:dyDescent="0.25">
      <c r="A151" s="210" t="s">
        <v>49</v>
      </c>
      <c r="B151" s="111">
        <f>D5-5</f>
        <v>2019</v>
      </c>
      <c r="C151" s="2">
        <f>F87</f>
        <v>0</v>
      </c>
      <c r="D151" s="16">
        <f>F55</f>
        <v>0</v>
      </c>
      <c r="E151" s="16">
        <f>F125</f>
        <v>0</v>
      </c>
      <c r="F151" s="2">
        <f>F31</f>
        <v>0</v>
      </c>
      <c r="G151" s="197">
        <v>0.88800000000000001</v>
      </c>
      <c r="H151" s="2">
        <f>F151*G151</f>
        <v>0</v>
      </c>
      <c r="I151" s="2">
        <f>F37</f>
        <v>0</v>
      </c>
      <c r="J151" s="197">
        <v>0.80200000000000005</v>
      </c>
      <c r="K151" s="2">
        <f>I151*J151</f>
        <v>0</v>
      </c>
      <c r="L151" s="2">
        <f>F43</f>
        <v>0</v>
      </c>
      <c r="M151" s="197">
        <v>0.73799999999999999</v>
      </c>
      <c r="N151" s="2">
        <f>L151*M151</f>
        <v>0</v>
      </c>
      <c r="O151" s="2">
        <f>F49</f>
        <v>0</v>
      </c>
      <c r="P151" s="197">
        <v>0.73699999999999999</v>
      </c>
      <c r="Q151" s="2">
        <f>O151*P151</f>
        <v>0</v>
      </c>
      <c r="R151" s="2">
        <f t="shared" si="40"/>
        <v>0</v>
      </c>
      <c r="S151" s="14"/>
      <c r="T151" s="14"/>
      <c r="U151" s="14"/>
    </row>
    <row r="152" spans="1:21" x14ac:dyDescent="0.25">
      <c r="A152" s="235"/>
      <c r="B152" s="111">
        <f>D5-1</f>
        <v>2023</v>
      </c>
      <c r="C152" s="2">
        <f>F91</f>
        <v>0</v>
      </c>
      <c r="D152" s="16">
        <f>F59</f>
        <v>0</v>
      </c>
      <c r="E152" s="16">
        <f>F129</f>
        <v>0</v>
      </c>
      <c r="F152" s="2">
        <f>F35</f>
        <v>0</v>
      </c>
      <c r="G152" s="198"/>
      <c r="H152" s="2">
        <f>F152*G151</f>
        <v>0</v>
      </c>
      <c r="I152" s="2">
        <f>F41</f>
        <v>0</v>
      </c>
      <c r="J152" s="198"/>
      <c r="K152" s="2">
        <f>I152*J151</f>
        <v>0</v>
      </c>
      <c r="L152" s="2">
        <f>F47</f>
        <v>0</v>
      </c>
      <c r="M152" s="259"/>
      <c r="N152" s="2">
        <f>L152*M151</f>
        <v>0</v>
      </c>
      <c r="O152" s="2">
        <f>F53</f>
        <v>0</v>
      </c>
      <c r="P152" s="259"/>
      <c r="Q152" s="2">
        <f>O152*P151</f>
        <v>0</v>
      </c>
      <c r="R152" s="2">
        <f t="shared" si="40"/>
        <v>0</v>
      </c>
      <c r="S152" s="14"/>
      <c r="T152" s="14"/>
      <c r="U152" s="14"/>
    </row>
    <row r="153" spans="1:21" x14ac:dyDescent="0.25">
      <c r="A153" s="210" t="s">
        <v>50</v>
      </c>
      <c r="B153" s="111">
        <f>D5-5</f>
        <v>2019</v>
      </c>
      <c r="C153" s="2">
        <f>G87</f>
        <v>0</v>
      </c>
      <c r="D153" s="16">
        <f>G55</f>
        <v>0</v>
      </c>
      <c r="E153" s="16">
        <f>G125</f>
        <v>0</v>
      </c>
      <c r="F153" s="2">
        <f>G31</f>
        <v>0</v>
      </c>
      <c r="G153" s="197">
        <v>0.71299999999999997</v>
      </c>
      <c r="H153" s="2">
        <f>F153*G153</f>
        <v>0</v>
      </c>
      <c r="I153" s="2">
        <f>G37</f>
        <v>0</v>
      </c>
      <c r="J153" s="197">
        <v>0.77700000000000002</v>
      </c>
      <c r="K153" s="2">
        <f>I153*J153</f>
        <v>0</v>
      </c>
      <c r="L153" s="2">
        <f>G43</f>
        <v>0</v>
      </c>
      <c r="M153" s="197">
        <v>0.68400000000000005</v>
      </c>
      <c r="N153" s="2">
        <f>L153*M153</f>
        <v>0</v>
      </c>
      <c r="O153" s="2">
        <f>G49</f>
        <v>0</v>
      </c>
      <c r="P153" s="197">
        <v>0.67300000000000004</v>
      </c>
      <c r="Q153" s="2">
        <f>O153*P153</f>
        <v>0</v>
      </c>
      <c r="R153" s="2">
        <f t="shared" si="40"/>
        <v>0</v>
      </c>
      <c r="S153" s="14"/>
      <c r="T153" s="14"/>
      <c r="U153" s="14"/>
    </row>
    <row r="154" spans="1:21" x14ac:dyDescent="0.25">
      <c r="A154" s="235"/>
      <c r="B154" s="111">
        <f>D5-1</f>
        <v>2023</v>
      </c>
      <c r="C154" s="2">
        <f>G91</f>
        <v>0</v>
      </c>
      <c r="D154" s="16">
        <f>G59</f>
        <v>0</v>
      </c>
      <c r="E154" s="16">
        <f>G129</f>
        <v>0</v>
      </c>
      <c r="F154" s="2">
        <f>G35</f>
        <v>0</v>
      </c>
      <c r="G154" s="198"/>
      <c r="H154" s="2">
        <f>F154*G153</f>
        <v>0</v>
      </c>
      <c r="I154" s="2">
        <f>G41</f>
        <v>0</v>
      </c>
      <c r="J154" s="198"/>
      <c r="K154" s="2">
        <f>I154*J153</f>
        <v>0</v>
      </c>
      <c r="L154" s="2">
        <f>G47</f>
        <v>0</v>
      </c>
      <c r="M154" s="259"/>
      <c r="N154" s="2">
        <f>L154*M153</f>
        <v>0</v>
      </c>
      <c r="O154" s="2">
        <f>G53</f>
        <v>0</v>
      </c>
      <c r="P154" s="259"/>
      <c r="Q154" s="2">
        <f>O154*P153</f>
        <v>0</v>
      </c>
      <c r="R154" s="2">
        <f t="shared" si="40"/>
        <v>0</v>
      </c>
      <c r="S154" s="14"/>
      <c r="T154" s="14"/>
      <c r="U154" s="14"/>
    </row>
    <row r="155" spans="1:21" x14ac:dyDescent="0.25">
      <c r="A155" s="210" t="s">
        <v>51</v>
      </c>
      <c r="B155" s="111">
        <f>D5-5</f>
        <v>2019</v>
      </c>
      <c r="C155" s="2">
        <f>H87</f>
        <v>0</v>
      </c>
      <c r="D155" s="16">
        <f>G55</f>
        <v>0</v>
      </c>
      <c r="E155" s="16">
        <f>H125</f>
        <v>0</v>
      </c>
      <c r="F155" s="2">
        <f>H31</f>
        <v>0</v>
      </c>
      <c r="G155" s="197">
        <v>0.85299999999999998</v>
      </c>
      <c r="H155" s="2">
        <f>F155*G155</f>
        <v>0</v>
      </c>
      <c r="I155" s="2">
        <f>H37</f>
        <v>0</v>
      </c>
      <c r="J155" s="197">
        <v>0.83399999999999996</v>
      </c>
      <c r="K155" s="2">
        <f>I155*J155</f>
        <v>0</v>
      </c>
      <c r="L155" s="2">
        <f>H43</f>
        <v>0</v>
      </c>
      <c r="M155" s="197">
        <v>0.61899999999999999</v>
      </c>
      <c r="N155" s="2">
        <f>L155*M155</f>
        <v>0</v>
      </c>
      <c r="O155" s="2">
        <f>H49</f>
        <v>0</v>
      </c>
      <c r="P155" s="197">
        <v>0.70199999999999996</v>
      </c>
      <c r="Q155" s="2">
        <f>O155*P155</f>
        <v>0</v>
      </c>
      <c r="R155" s="2">
        <f t="shared" si="40"/>
        <v>0</v>
      </c>
      <c r="S155" s="14"/>
      <c r="T155" s="14"/>
      <c r="U155" s="14"/>
    </row>
    <row r="156" spans="1:21" x14ac:dyDescent="0.25">
      <c r="A156" s="235"/>
      <c r="B156" s="111">
        <f>D5-1</f>
        <v>2023</v>
      </c>
      <c r="C156" s="2">
        <f>H91</f>
        <v>0</v>
      </c>
      <c r="D156" s="16">
        <f>G59</f>
        <v>0</v>
      </c>
      <c r="E156" s="16">
        <f>H129</f>
        <v>0</v>
      </c>
      <c r="F156" s="2">
        <f>H35</f>
        <v>0</v>
      </c>
      <c r="G156" s="198"/>
      <c r="H156" s="2">
        <f>F156*G155</f>
        <v>0</v>
      </c>
      <c r="I156" s="2">
        <f>H41</f>
        <v>0</v>
      </c>
      <c r="J156" s="198"/>
      <c r="K156" s="2">
        <f>I156*J155</f>
        <v>0</v>
      </c>
      <c r="L156" s="2">
        <f>H47</f>
        <v>0</v>
      </c>
      <c r="M156" s="259"/>
      <c r="N156" s="2">
        <f>L156*M155</f>
        <v>0</v>
      </c>
      <c r="O156" s="2">
        <f>H53</f>
        <v>0</v>
      </c>
      <c r="P156" s="259"/>
      <c r="Q156" s="2">
        <f>O156*P155</f>
        <v>0</v>
      </c>
      <c r="R156" s="2">
        <f t="shared" si="40"/>
        <v>0</v>
      </c>
      <c r="S156" s="14"/>
      <c r="T156" s="14"/>
      <c r="U156" s="14"/>
    </row>
    <row r="157" spans="1:21" x14ac:dyDescent="0.25">
      <c r="A157" s="210" t="s">
        <v>52</v>
      </c>
      <c r="B157" s="111">
        <f>D5-5</f>
        <v>2019</v>
      </c>
      <c r="C157" s="2">
        <f>I87</f>
        <v>0</v>
      </c>
      <c r="D157" s="16">
        <f>I55</f>
        <v>0</v>
      </c>
      <c r="E157" s="16">
        <f>I125</f>
        <v>0</v>
      </c>
      <c r="F157" s="2">
        <f>I31</f>
        <v>0</v>
      </c>
      <c r="G157" s="197">
        <v>0.80900000000000005</v>
      </c>
      <c r="H157" s="2">
        <f>F157*G157</f>
        <v>0</v>
      </c>
      <c r="I157" s="2">
        <f>I37</f>
        <v>0</v>
      </c>
      <c r="J157" s="197">
        <v>0.67700000000000005</v>
      </c>
      <c r="K157" s="2">
        <f>I157*J157</f>
        <v>0</v>
      </c>
      <c r="L157" s="2">
        <f>I43</f>
        <v>0</v>
      </c>
      <c r="M157" s="197">
        <v>0.623</v>
      </c>
      <c r="N157" s="2">
        <f>L157*M157</f>
        <v>0</v>
      </c>
      <c r="O157" s="2">
        <f>I49</f>
        <v>0</v>
      </c>
      <c r="P157" s="197">
        <v>0.65400000000000003</v>
      </c>
      <c r="Q157" s="2">
        <f>O157*P157</f>
        <v>0</v>
      </c>
      <c r="R157" s="2">
        <f t="shared" si="40"/>
        <v>0</v>
      </c>
      <c r="S157" s="14"/>
      <c r="T157" s="14"/>
      <c r="U157" s="14"/>
    </row>
    <row r="158" spans="1:21" x14ac:dyDescent="0.25">
      <c r="A158" s="235"/>
      <c r="B158" s="111">
        <f>D5-1</f>
        <v>2023</v>
      </c>
      <c r="C158" s="2">
        <f>I91</f>
        <v>0</v>
      </c>
      <c r="D158" s="16">
        <f>I59</f>
        <v>0</v>
      </c>
      <c r="E158" s="16">
        <f>I125</f>
        <v>0</v>
      </c>
      <c r="F158" s="2">
        <f>I35</f>
        <v>0</v>
      </c>
      <c r="G158" s="198"/>
      <c r="H158" s="2">
        <f>F158*G157</f>
        <v>0</v>
      </c>
      <c r="I158" s="2">
        <f>I41</f>
        <v>0</v>
      </c>
      <c r="J158" s="198"/>
      <c r="K158" s="2">
        <f>I158*J157</f>
        <v>0</v>
      </c>
      <c r="L158" s="2">
        <f>I47</f>
        <v>0</v>
      </c>
      <c r="M158" s="259"/>
      <c r="N158" s="2">
        <f>L158*M157</f>
        <v>0</v>
      </c>
      <c r="O158" s="2">
        <f>I53</f>
        <v>0</v>
      </c>
      <c r="P158" s="259"/>
      <c r="Q158" s="2">
        <f>O158*P157</f>
        <v>0</v>
      </c>
      <c r="R158" s="2">
        <f t="shared" si="40"/>
        <v>0</v>
      </c>
      <c r="S158" s="14"/>
      <c r="T158" s="14"/>
      <c r="U158" s="14"/>
    </row>
    <row r="159" spans="1:21" x14ac:dyDescent="0.25">
      <c r="A159" s="260" t="s">
        <v>53</v>
      </c>
      <c r="B159" s="111">
        <f>D5-5</f>
        <v>2019</v>
      </c>
      <c r="C159" s="2">
        <f>J87</f>
        <v>0</v>
      </c>
      <c r="D159" s="2">
        <f>J55</f>
        <v>0</v>
      </c>
      <c r="E159" s="2">
        <f>J125</f>
        <v>0</v>
      </c>
      <c r="F159" s="2">
        <f>J31</f>
        <v>0</v>
      </c>
      <c r="G159" s="2"/>
      <c r="H159" s="2"/>
      <c r="I159" s="2">
        <f>J37</f>
        <v>0</v>
      </c>
      <c r="J159" s="2"/>
      <c r="K159" s="2"/>
      <c r="L159" s="2">
        <f>J43</f>
        <v>0</v>
      </c>
      <c r="M159" s="2"/>
      <c r="N159" s="2"/>
      <c r="O159" s="2">
        <f>J49</f>
        <v>0</v>
      </c>
      <c r="P159" s="2"/>
      <c r="Q159" s="2"/>
      <c r="R159" s="2">
        <f>R145+R147+R149+R151+R153+R155+R157</f>
        <v>0</v>
      </c>
      <c r="S159" s="14"/>
      <c r="T159" s="14"/>
      <c r="U159" s="14"/>
    </row>
    <row r="160" spans="1:21" x14ac:dyDescent="0.25">
      <c r="A160" s="260"/>
      <c r="B160" s="111">
        <f>D5-1</f>
        <v>2023</v>
      </c>
      <c r="C160" s="2">
        <f>J91</f>
        <v>0</v>
      </c>
      <c r="D160" s="2">
        <f>J59</f>
        <v>0</v>
      </c>
      <c r="E160" s="2">
        <f>J129</f>
        <v>0</v>
      </c>
      <c r="F160" s="2">
        <f>J35</f>
        <v>0</v>
      </c>
      <c r="G160" s="2"/>
      <c r="H160" s="2"/>
      <c r="I160" s="2">
        <f>J41</f>
        <v>0</v>
      </c>
      <c r="J160" s="2"/>
      <c r="K160" s="2"/>
      <c r="L160" s="2">
        <f>J47</f>
        <v>0</v>
      </c>
      <c r="M160" s="2"/>
      <c r="N160" s="2"/>
      <c r="O160" s="2">
        <f>J53</f>
        <v>0</v>
      </c>
      <c r="P160" s="2"/>
      <c r="Q160" s="2"/>
      <c r="R160" s="2">
        <f>R146+R148+R150+R152+R154+R156+R158</f>
        <v>0</v>
      </c>
      <c r="S160" s="14"/>
      <c r="T160" s="14"/>
      <c r="U160" s="14"/>
    </row>
    <row r="161" spans="1:21" x14ac:dyDescent="0.25">
      <c r="A161" s="130"/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4"/>
      <c r="T161" s="14"/>
      <c r="U161" s="14"/>
    </row>
    <row r="162" spans="1:21" ht="15" customHeight="1" x14ac:dyDescent="0.25">
      <c r="A162" s="210" t="s">
        <v>54</v>
      </c>
      <c r="B162" s="210" t="s">
        <v>6</v>
      </c>
      <c r="C162" s="210" t="s">
        <v>8</v>
      </c>
      <c r="D162" s="210" t="s">
        <v>40</v>
      </c>
      <c r="E162" s="222" t="s">
        <v>55</v>
      </c>
      <c r="F162" s="222"/>
      <c r="G162" s="222"/>
      <c r="H162" s="222"/>
      <c r="I162" s="210" t="s">
        <v>56</v>
      </c>
      <c r="J162" s="130"/>
      <c r="K162" s="130"/>
      <c r="L162" s="130"/>
      <c r="M162" s="130"/>
      <c r="N162" s="130"/>
      <c r="O162" s="130"/>
      <c r="P162" s="130"/>
      <c r="Q162" s="130"/>
      <c r="R162" s="130"/>
      <c r="S162" s="14"/>
      <c r="T162" s="14"/>
      <c r="U162" s="14"/>
    </row>
    <row r="163" spans="1:21" ht="33.75" customHeight="1" x14ac:dyDescent="0.25">
      <c r="A163" s="211"/>
      <c r="B163" s="211"/>
      <c r="C163" s="211"/>
      <c r="D163" s="211"/>
      <c r="E163" s="105" t="s">
        <v>57</v>
      </c>
      <c r="F163" s="105" t="s">
        <v>58</v>
      </c>
      <c r="G163" s="105" t="s">
        <v>59</v>
      </c>
      <c r="H163" s="105" t="s">
        <v>60</v>
      </c>
      <c r="I163" s="211"/>
      <c r="J163" s="130"/>
      <c r="K163" s="130"/>
      <c r="L163" s="130"/>
      <c r="M163" s="130"/>
      <c r="N163" s="130"/>
      <c r="O163" s="130"/>
      <c r="P163" s="130"/>
      <c r="Q163" s="130"/>
      <c r="R163" s="130"/>
      <c r="S163" s="14"/>
      <c r="T163" s="14"/>
      <c r="U163" s="14"/>
    </row>
    <row r="164" spans="1:21" x14ac:dyDescent="0.25">
      <c r="A164" s="236" t="s">
        <v>46</v>
      </c>
      <c r="B164" s="105">
        <f>D5-5</f>
        <v>2019</v>
      </c>
      <c r="C164" s="108">
        <f t="shared" ref="C164:C179" si="41">C145</f>
        <v>0</v>
      </c>
      <c r="D164" s="108">
        <f t="shared" ref="D164:D179" si="42">D145</f>
        <v>0</v>
      </c>
      <c r="E164" s="108">
        <f t="shared" ref="E164:E179" si="43">F145</f>
        <v>0</v>
      </c>
      <c r="F164" s="108">
        <f t="shared" ref="F164:F179" si="44">I145</f>
        <v>0</v>
      </c>
      <c r="G164" s="108">
        <f t="shared" ref="G164:G179" si="45">L145</f>
        <v>0</v>
      </c>
      <c r="H164" s="108">
        <f t="shared" ref="H164:H179" si="46">O145</f>
        <v>0</v>
      </c>
      <c r="I164" s="108">
        <f t="shared" ref="I164:I179" si="47">E164+F164+G164+H164</f>
        <v>0</v>
      </c>
      <c r="J164" s="130"/>
      <c r="K164" s="130"/>
      <c r="L164" s="130"/>
      <c r="M164" s="130"/>
      <c r="N164" s="130"/>
      <c r="O164" s="130"/>
      <c r="P164" s="130"/>
      <c r="Q164" s="130"/>
      <c r="R164" s="130"/>
      <c r="S164" s="14"/>
      <c r="T164" s="14"/>
      <c r="U164" s="14"/>
    </row>
    <row r="165" spans="1:21" x14ac:dyDescent="0.25">
      <c r="A165" s="237"/>
      <c r="B165" s="105">
        <f>D5-1</f>
        <v>2023</v>
      </c>
      <c r="C165" s="108">
        <f t="shared" si="41"/>
        <v>0</v>
      </c>
      <c r="D165" s="108">
        <f t="shared" si="42"/>
        <v>0</v>
      </c>
      <c r="E165" s="108">
        <f t="shared" si="43"/>
        <v>0</v>
      </c>
      <c r="F165" s="108">
        <f t="shared" si="44"/>
        <v>0</v>
      </c>
      <c r="G165" s="108">
        <f t="shared" si="45"/>
        <v>0</v>
      </c>
      <c r="H165" s="108">
        <f t="shared" si="46"/>
        <v>0</v>
      </c>
      <c r="I165" s="108">
        <f t="shared" si="47"/>
        <v>0</v>
      </c>
      <c r="J165" s="130"/>
      <c r="K165" s="130"/>
      <c r="L165" s="130"/>
      <c r="M165" s="130"/>
      <c r="N165" s="130"/>
      <c r="O165" s="130"/>
      <c r="P165" s="130"/>
      <c r="Q165" s="130"/>
      <c r="R165" s="130"/>
      <c r="S165" s="14"/>
      <c r="T165" s="14"/>
      <c r="U165" s="14"/>
    </row>
    <row r="166" spans="1:21" x14ac:dyDescent="0.25">
      <c r="A166" s="253" t="s">
        <v>47</v>
      </c>
      <c r="B166" s="111">
        <f>D5-5</f>
        <v>2019</v>
      </c>
      <c r="C166" s="108">
        <f t="shared" si="41"/>
        <v>0</v>
      </c>
      <c r="D166" s="108">
        <f t="shared" si="42"/>
        <v>0</v>
      </c>
      <c r="E166" s="108">
        <f t="shared" si="43"/>
        <v>0</v>
      </c>
      <c r="F166" s="108">
        <f t="shared" si="44"/>
        <v>0</v>
      </c>
      <c r="G166" s="108">
        <f t="shared" si="45"/>
        <v>0</v>
      </c>
      <c r="H166" s="108">
        <f t="shared" si="46"/>
        <v>0</v>
      </c>
      <c r="I166" s="108">
        <f t="shared" si="47"/>
        <v>0</v>
      </c>
      <c r="J166" s="130"/>
      <c r="K166" s="130"/>
      <c r="L166" s="130"/>
      <c r="M166" s="130"/>
      <c r="N166" s="130"/>
      <c r="O166" s="130"/>
      <c r="P166" s="130"/>
      <c r="Q166" s="130"/>
      <c r="R166" s="130"/>
      <c r="S166" s="14"/>
      <c r="T166" s="14"/>
      <c r="U166" s="14"/>
    </row>
    <row r="167" spans="1:21" x14ac:dyDescent="0.25">
      <c r="A167" s="254"/>
      <c r="B167" s="111">
        <f>D5-1</f>
        <v>2023</v>
      </c>
      <c r="C167" s="108">
        <f t="shared" si="41"/>
        <v>0</v>
      </c>
      <c r="D167" s="108">
        <f t="shared" si="42"/>
        <v>0</v>
      </c>
      <c r="E167" s="108">
        <f t="shared" si="43"/>
        <v>0</v>
      </c>
      <c r="F167" s="108">
        <f t="shared" si="44"/>
        <v>0</v>
      </c>
      <c r="G167" s="108">
        <f t="shared" si="45"/>
        <v>0</v>
      </c>
      <c r="H167" s="108">
        <f t="shared" si="46"/>
        <v>0</v>
      </c>
      <c r="I167" s="108">
        <f t="shared" si="47"/>
        <v>0</v>
      </c>
      <c r="J167" s="130"/>
      <c r="K167" s="130"/>
      <c r="L167" s="130"/>
      <c r="M167" s="130"/>
      <c r="N167" s="130"/>
      <c r="O167" s="130"/>
      <c r="P167" s="130"/>
      <c r="Q167" s="130"/>
      <c r="R167" s="130"/>
      <c r="S167" s="14"/>
      <c r="T167" s="14"/>
      <c r="U167" s="14"/>
    </row>
    <row r="168" spans="1:21" x14ac:dyDescent="0.25">
      <c r="A168" s="253" t="s">
        <v>48</v>
      </c>
      <c r="B168" s="111">
        <f>D5-5</f>
        <v>2019</v>
      </c>
      <c r="C168" s="108">
        <f t="shared" si="41"/>
        <v>0</v>
      </c>
      <c r="D168" s="108">
        <f t="shared" si="42"/>
        <v>0</v>
      </c>
      <c r="E168" s="108">
        <f t="shared" si="43"/>
        <v>0</v>
      </c>
      <c r="F168" s="108">
        <f t="shared" si="44"/>
        <v>0</v>
      </c>
      <c r="G168" s="108">
        <f t="shared" si="45"/>
        <v>0</v>
      </c>
      <c r="H168" s="108">
        <f t="shared" si="46"/>
        <v>0</v>
      </c>
      <c r="I168" s="108">
        <f t="shared" si="47"/>
        <v>0</v>
      </c>
      <c r="J168" s="130"/>
      <c r="K168" s="130"/>
      <c r="L168" s="130"/>
      <c r="M168" s="130"/>
      <c r="N168" s="130"/>
      <c r="O168" s="130"/>
      <c r="P168" s="130"/>
      <c r="Q168" s="130"/>
      <c r="R168" s="130"/>
      <c r="S168" s="14"/>
      <c r="T168" s="14"/>
      <c r="U168" s="14"/>
    </row>
    <row r="169" spans="1:21" x14ac:dyDescent="0.25">
      <c r="A169" s="254"/>
      <c r="B169" s="111">
        <f>D5-1</f>
        <v>2023</v>
      </c>
      <c r="C169" s="108">
        <f t="shared" si="41"/>
        <v>0</v>
      </c>
      <c r="D169" s="108">
        <f t="shared" si="42"/>
        <v>0</v>
      </c>
      <c r="E169" s="108">
        <f t="shared" si="43"/>
        <v>0</v>
      </c>
      <c r="F169" s="108">
        <f t="shared" si="44"/>
        <v>0</v>
      </c>
      <c r="G169" s="108">
        <f t="shared" si="45"/>
        <v>0</v>
      </c>
      <c r="H169" s="108">
        <f t="shared" si="46"/>
        <v>0</v>
      </c>
      <c r="I169" s="108">
        <f t="shared" si="47"/>
        <v>0</v>
      </c>
      <c r="J169" s="130"/>
      <c r="K169" s="130"/>
      <c r="L169" s="130"/>
      <c r="M169" s="130"/>
      <c r="N169" s="130"/>
      <c r="O169" s="130"/>
      <c r="P169" s="130"/>
      <c r="Q169" s="130"/>
      <c r="R169" s="130"/>
      <c r="S169" s="14"/>
      <c r="T169" s="14"/>
      <c r="U169" s="14"/>
    </row>
    <row r="170" spans="1:21" ht="15" customHeight="1" x14ac:dyDescent="0.25">
      <c r="A170" s="253" t="s">
        <v>49</v>
      </c>
      <c r="B170" s="111">
        <f>D5-5</f>
        <v>2019</v>
      </c>
      <c r="C170" s="108">
        <f t="shared" si="41"/>
        <v>0</v>
      </c>
      <c r="D170" s="108">
        <f t="shared" si="42"/>
        <v>0</v>
      </c>
      <c r="E170" s="108">
        <f t="shared" si="43"/>
        <v>0</v>
      </c>
      <c r="F170" s="108">
        <f t="shared" si="44"/>
        <v>0</v>
      </c>
      <c r="G170" s="108">
        <f t="shared" si="45"/>
        <v>0</v>
      </c>
      <c r="H170" s="108">
        <f t="shared" si="46"/>
        <v>0</v>
      </c>
      <c r="I170" s="108">
        <f t="shared" si="47"/>
        <v>0</v>
      </c>
      <c r="J170" s="130"/>
      <c r="K170" s="130"/>
      <c r="L170" s="130"/>
      <c r="M170" s="130"/>
      <c r="N170" s="130"/>
      <c r="O170" s="130"/>
      <c r="P170" s="130"/>
      <c r="Q170" s="130"/>
      <c r="R170" s="130"/>
      <c r="S170" s="14"/>
      <c r="T170" s="14"/>
      <c r="U170" s="14"/>
    </row>
    <row r="171" spans="1:21" x14ac:dyDescent="0.25">
      <c r="A171" s="254"/>
      <c r="B171" s="111">
        <f>D5-1</f>
        <v>2023</v>
      </c>
      <c r="C171" s="108">
        <f t="shared" si="41"/>
        <v>0</v>
      </c>
      <c r="D171" s="108">
        <f t="shared" si="42"/>
        <v>0</v>
      </c>
      <c r="E171" s="108">
        <f t="shared" si="43"/>
        <v>0</v>
      </c>
      <c r="F171" s="108">
        <f t="shared" si="44"/>
        <v>0</v>
      </c>
      <c r="G171" s="108">
        <f t="shared" si="45"/>
        <v>0</v>
      </c>
      <c r="H171" s="108">
        <f t="shared" si="46"/>
        <v>0</v>
      </c>
      <c r="I171" s="108">
        <f t="shared" si="47"/>
        <v>0</v>
      </c>
      <c r="J171" s="130"/>
      <c r="K171" s="130"/>
      <c r="L171" s="130"/>
      <c r="M171" s="130"/>
      <c r="N171" s="130"/>
      <c r="O171" s="130"/>
      <c r="P171" s="130"/>
      <c r="Q171" s="130"/>
      <c r="R171" s="130"/>
      <c r="S171" s="14"/>
      <c r="T171" s="14"/>
      <c r="U171" s="14"/>
    </row>
    <row r="172" spans="1:21" x14ac:dyDescent="0.25">
      <c r="A172" s="236" t="s">
        <v>50</v>
      </c>
      <c r="B172" s="111">
        <f>D5-5</f>
        <v>2019</v>
      </c>
      <c r="C172" s="108">
        <f t="shared" si="41"/>
        <v>0</v>
      </c>
      <c r="D172" s="108">
        <f t="shared" si="42"/>
        <v>0</v>
      </c>
      <c r="E172" s="108">
        <f t="shared" si="43"/>
        <v>0</v>
      </c>
      <c r="F172" s="108">
        <f t="shared" si="44"/>
        <v>0</v>
      </c>
      <c r="G172" s="108">
        <f t="shared" si="45"/>
        <v>0</v>
      </c>
      <c r="H172" s="108">
        <f t="shared" si="46"/>
        <v>0</v>
      </c>
      <c r="I172" s="108">
        <f t="shared" si="47"/>
        <v>0</v>
      </c>
      <c r="J172" s="130"/>
      <c r="K172" s="130"/>
      <c r="L172" s="130"/>
      <c r="M172" s="130"/>
      <c r="N172" s="130"/>
      <c r="O172" s="130"/>
      <c r="P172" s="130"/>
      <c r="Q172" s="130"/>
      <c r="R172" s="130"/>
      <c r="S172" s="14"/>
      <c r="T172" s="14"/>
      <c r="U172" s="14"/>
    </row>
    <row r="173" spans="1:21" x14ac:dyDescent="0.25">
      <c r="A173" s="237"/>
      <c r="B173" s="111">
        <f>D5-1</f>
        <v>2023</v>
      </c>
      <c r="C173" s="108">
        <f t="shared" si="41"/>
        <v>0</v>
      </c>
      <c r="D173" s="108">
        <f t="shared" si="42"/>
        <v>0</v>
      </c>
      <c r="E173" s="108">
        <f t="shared" si="43"/>
        <v>0</v>
      </c>
      <c r="F173" s="108">
        <f t="shared" si="44"/>
        <v>0</v>
      </c>
      <c r="G173" s="108">
        <f t="shared" si="45"/>
        <v>0</v>
      </c>
      <c r="H173" s="108">
        <f t="shared" si="46"/>
        <v>0</v>
      </c>
      <c r="I173" s="108">
        <f t="shared" si="47"/>
        <v>0</v>
      </c>
      <c r="J173" s="130"/>
      <c r="K173" s="130"/>
      <c r="L173" s="130"/>
      <c r="M173" s="130"/>
      <c r="N173" s="130"/>
      <c r="O173" s="130"/>
      <c r="P173" s="130"/>
      <c r="Q173" s="130"/>
      <c r="R173" s="130"/>
      <c r="S173" s="14"/>
      <c r="T173" s="14"/>
      <c r="U173" s="14"/>
    </row>
    <row r="174" spans="1:21" x14ac:dyDescent="0.25">
      <c r="A174" s="253" t="s">
        <v>51</v>
      </c>
      <c r="B174" s="111">
        <f>D5-5</f>
        <v>2019</v>
      </c>
      <c r="C174" s="108">
        <f t="shared" si="41"/>
        <v>0</v>
      </c>
      <c r="D174" s="108">
        <f t="shared" si="42"/>
        <v>0</v>
      </c>
      <c r="E174" s="108">
        <f t="shared" si="43"/>
        <v>0</v>
      </c>
      <c r="F174" s="108">
        <f t="shared" si="44"/>
        <v>0</v>
      </c>
      <c r="G174" s="108">
        <f t="shared" si="45"/>
        <v>0</v>
      </c>
      <c r="H174" s="108">
        <f t="shared" si="46"/>
        <v>0</v>
      </c>
      <c r="I174" s="108">
        <f t="shared" si="47"/>
        <v>0</v>
      </c>
      <c r="J174" s="130"/>
      <c r="K174" s="130"/>
      <c r="L174" s="130"/>
      <c r="M174" s="130"/>
      <c r="N174" s="130"/>
      <c r="O174" s="130"/>
      <c r="P174" s="130"/>
      <c r="Q174" s="130"/>
      <c r="R174" s="130"/>
      <c r="S174" s="14"/>
      <c r="T174" s="14"/>
      <c r="U174" s="14"/>
    </row>
    <row r="175" spans="1:21" x14ac:dyDescent="0.25">
      <c r="A175" s="254"/>
      <c r="B175" s="111">
        <f>D5-1</f>
        <v>2023</v>
      </c>
      <c r="C175" s="108">
        <f t="shared" si="41"/>
        <v>0</v>
      </c>
      <c r="D175" s="108">
        <f t="shared" si="42"/>
        <v>0</v>
      </c>
      <c r="E175" s="108">
        <f t="shared" si="43"/>
        <v>0</v>
      </c>
      <c r="F175" s="108">
        <f t="shared" si="44"/>
        <v>0</v>
      </c>
      <c r="G175" s="108">
        <f t="shared" si="45"/>
        <v>0</v>
      </c>
      <c r="H175" s="108">
        <f t="shared" si="46"/>
        <v>0</v>
      </c>
      <c r="I175" s="108">
        <f t="shared" si="47"/>
        <v>0</v>
      </c>
      <c r="J175" s="130"/>
      <c r="K175" s="130"/>
      <c r="L175" s="130"/>
      <c r="M175" s="130"/>
      <c r="N175" s="130"/>
      <c r="O175" s="130"/>
      <c r="P175" s="130"/>
      <c r="Q175" s="130"/>
      <c r="R175" s="130"/>
      <c r="S175" s="14"/>
      <c r="T175" s="14"/>
      <c r="U175" s="14"/>
    </row>
    <row r="176" spans="1:21" x14ac:dyDescent="0.25">
      <c r="A176" s="253" t="s">
        <v>52</v>
      </c>
      <c r="B176" s="111">
        <f>D5-5</f>
        <v>2019</v>
      </c>
      <c r="C176" s="108">
        <f t="shared" si="41"/>
        <v>0</v>
      </c>
      <c r="D176" s="108">
        <f t="shared" si="42"/>
        <v>0</v>
      </c>
      <c r="E176" s="108">
        <f t="shared" si="43"/>
        <v>0</v>
      </c>
      <c r="F176" s="108">
        <f t="shared" si="44"/>
        <v>0</v>
      </c>
      <c r="G176" s="108">
        <f t="shared" si="45"/>
        <v>0</v>
      </c>
      <c r="H176" s="108">
        <f t="shared" si="46"/>
        <v>0</v>
      </c>
      <c r="I176" s="108">
        <f t="shared" si="47"/>
        <v>0</v>
      </c>
      <c r="J176" s="130"/>
      <c r="K176" s="130"/>
      <c r="L176" s="130"/>
      <c r="M176" s="130"/>
      <c r="N176" s="130"/>
      <c r="O176" s="130"/>
      <c r="P176" s="130"/>
      <c r="Q176" s="130"/>
      <c r="R176" s="130"/>
      <c r="S176" s="14"/>
      <c r="T176" s="14"/>
      <c r="U176" s="14"/>
    </row>
    <row r="177" spans="1:21" x14ac:dyDescent="0.25">
      <c r="A177" s="254"/>
      <c r="B177" s="111">
        <f>D5-1</f>
        <v>2023</v>
      </c>
      <c r="C177" s="108">
        <f t="shared" si="41"/>
        <v>0</v>
      </c>
      <c r="D177" s="108">
        <f t="shared" si="42"/>
        <v>0</v>
      </c>
      <c r="E177" s="108">
        <f t="shared" si="43"/>
        <v>0</v>
      </c>
      <c r="F177" s="108">
        <f t="shared" si="44"/>
        <v>0</v>
      </c>
      <c r="G177" s="108">
        <f t="shared" si="45"/>
        <v>0</v>
      </c>
      <c r="H177" s="108">
        <f t="shared" si="46"/>
        <v>0</v>
      </c>
      <c r="I177" s="108">
        <f t="shared" si="47"/>
        <v>0</v>
      </c>
      <c r="J177" s="130"/>
      <c r="K177" s="130"/>
      <c r="L177" s="130"/>
      <c r="M177" s="130"/>
      <c r="N177" s="130"/>
      <c r="O177" s="130"/>
      <c r="P177" s="130"/>
      <c r="Q177" s="130"/>
      <c r="R177" s="130"/>
      <c r="S177" s="14"/>
      <c r="T177" s="14"/>
      <c r="U177" s="14"/>
    </row>
    <row r="178" spans="1:21" x14ac:dyDescent="0.25">
      <c r="A178" s="253" t="s">
        <v>61</v>
      </c>
      <c r="B178" s="111">
        <f>D5-5</f>
        <v>2019</v>
      </c>
      <c r="C178" s="108">
        <f t="shared" si="41"/>
        <v>0</v>
      </c>
      <c r="D178" s="108">
        <f t="shared" si="42"/>
        <v>0</v>
      </c>
      <c r="E178" s="108">
        <f t="shared" si="43"/>
        <v>0</v>
      </c>
      <c r="F178" s="108">
        <f t="shared" si="44"/>
        <v>0</v>
      </c>
      <c r="G178" s="108">
        <f t="shared" si="45"/>
        <v>0</v>
      </c>
      <c r="H178" s="108">
        <f t="shared" si="46"/>
        <v>0</v>
      </c>
      <c r="I178" s="108">
        <f t="shared" si="47"/>
        <v>0</v>
      </c>
      <c r="J178" s="130"/>
      <c r="K178" s="130"/>
      <c r="L178" s="130"/>
      <c r="M178" s="130"/>
      <c r="N178" s="130"/>
      <c r="O178" s="130"/>
      <c r="P178" s="130"/>
      <c r="Q178" s="130"/>
      <c r="R178" s="130"/>
      <c r="S178" s="14"/>
      <c r="T178" s="14"/>
      <c r="U178" s="14"/>
    </row>
    <row r="179" spans="1:21" x14ac:dyDescent="0.25">
      <c r="A179" s="255"/>
      <c r="B179" s="111">
        <f>D5-1</f>
        <v>2023</v>
      </c>
      <c r="C179" s="108">
        <f t="shared" si="41"/>
        <v>0</v>
      </c>
      <c r="D179" s="108">
        <f t="shared" si="42"/>
        <v>0</v>
      </c>
      <c r="E179" s="108">
        <f t="shared" si="43"/>
        <v>0</v>
      </c>
      <c r="F179" s="108">
        <f t="shared" si="44"/>
        <v>0</v>
      </c>
      <c r="G179" s="108">
        <f t="shared" si="45"/>
        <v>0</v>
      </c>
      <c r="H179" s="108">
        <f t="shared" si="46"/>
        <v>0</v>
      </c>
      <c r="I179" s="108">
        <f t="shared" si="47"/>
        <v>0</v>
      </c>
      <c r="J179" s="130"/>
      <c r="K179" s="130"/>
      <c r="L179" s="130"/>
      <c r="M179" s="130"/>
      <c r="N179" s="130"/>
      <c r="O179" s="130"/>
      <c r="P179" s="130"/>
      <c r="Q179" s="130"/>
      <c r="R179" s="130"/>
      <c r="S179" s="14"/>
      <c r="T179" s="14"/>
      <c r="U179" s="14"/>
    </row>
    <row r="180" spans="1:21" x14ac:dyDescent="0.25">
      <c r="A180" s="130"/>
      <c r="B180" s="130"/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4"/>
      <c r="T180" s="14"/>
      <c r="U180" s="14"/>
    </row>
    <row r="181" spans="1:21" ht="24" customHeight="1" x14ac:dyDescent="0.25">
      <c r="A181" s="222" t="s">
        <v>6</v>
      </c>
      <c r="B181" s="222" t="s">
        <v>8</v>
      </c>
      <c r="C181" s="222" t="s">
        <v>62</v>
      </c>
      <c r="D181" s="222" t="s">
        <v>42</v>
      </c>
      <c r="E181" s="222"/>
      <c r="F181" s="222"/>
      <c r="G181" s="204" t="s">
        <v>63</v>
      </c>
      <c r="H181" s="208"/>
      <c r="I181" s="205"/>
      <c r="J181" s="130"/>
      <c r="K181" s="130"/>
      <c r="L181" s="130"/>
      <c r="M181" s="130"/>
      <c r="N181" s="130"/>
      <c r="O181" s="130"/>
      <c r="P181" s="130"/>
      <c r="Q181" s="130"/>
      <c r="R181" s="130"/>
      <c r="S181" s="14"/>
      <c r="T181" s="14"/>
      <c r="U181" s="14"/>
    </row>
    <row r="182" spans="1:21" ht="22.5" customHeight="1" x14ac:dyDescent="0.25">
      <c r="A182" s="222"/>
      <c r="B182" s="222"/>
      <c r="C182" s="222"/>
      <c r="D182" s="105" t="s">
        <v>10</v>
      </c>
      <c r="E182" s="105" t="s">
        <v>64</v>
      </c>
      <c r="F182" s="105" t="s">
        <v>65</v>
      </c>
      <c r="G182" s="105" t="s">
        <v>10</v>
      </c>
      <c r="H182" s="105" t="s">
        <v>64</v>
      </c>
      <c r="I182" s="105" t="s">
        <v>65</v>
      </c>
      <c r="J182" s="130"/>
      <c r="K182" s="130"/>
      <c r="L182" s="130"/>
      <c r="M182" s="130"/>
      <c r="N182" s="130"/>
      <c r="O182" s="130"/>
      <c r="P182" s="130"/>
      <c r="Q182" s="130"/>
      <c r="R182" s="130"/>
      <c r="S182" s="14"/>
      <c r="T182" s="14"/>
      <c r="U182" s="14"/>
    </row>
    <row r="183" spans="1:21" x14ac:dyDescent="0.25">
      <c r="A183" s="111">
        <f>D5-5</f>
        <v>2019</v>
      </c>
      <c r="B183" s="2">
        <f>D11</f>
        <v>0</v>
      </c>
      <c r="C183" s="2">
        <f>D178</f>
        <v>0</v>
      </c>
      <c r="D183" s="2">
        <f>R159</f>
        <v>0</v>
      </c>
      <c r="E183" s="2">
        <f>IFERROR(D183/B183*1000,0)</f>
        <v>0</v>
      </c>
      <c r="F183" s="2">
        <f>IFERROR(D183/C183,0)</f>
        <v>0</v>
      </c>
      <c r="G183" s="2">
        <f>D183*0.5</f>
        <v>0</v>
      </c>
      <c r="H183" s="2">
        <f>IFERROR(G183/B183*1000,0)</f>
        <v>0</v>
      </c>
      <c r="I183" s="2">
        <f>IFERROR(G183/C183,0)</f>
        <v>0</v>
      </c>
      <c r="J183" s="130"/>
      <c r="K183" s="130"/>
      <c r="L183" s="130"/>
      <c r="M183" s="130"/>
      <c r="N183" s="130"/>
      <c r="O183" s="130"/>
      <c r="P183" s="130"/>
      <c r="Q183" s="130"/>
      <c r="R183" s="130"/>
      <c r="S183" s="14"/>
      <c r="T183" s="14"/>
      <c r="U183" s="14"/>
    </row>
    <row r="184" spans="1:21" x14ac:dyDescent="0.25">
      <c r="A184" s="111">
        <f>D5-1</f>
        <v>2023</v>
      </c>
      <c r="B184" s="2">
        <f>D15</f>
        <v>0</v>
      </c>
      <c r="C184" s="2">
        <f>D179</f>
        <v>0</v>
      </c>
      <c r="D184" s="2">
        <f>R160</f>
        <v>0</v>
      </c>
      <c r="E184" s="2">
        <f>IFERROR(D184/B184*1000,0)</f>
        <v>0</v>
      </c>
      <c r="F184" s="2">
        <f>IFERROR(D184/C184,0)</f>
        <v>0</v>
      </c>
      <c r="G184" s="2">
        <f>D184*0.5</f>
        <v>0</v>
      </c>
      <c r="H184" s="2">
        <f>IFERROR(G184/B184*1000,0)</f>
        <v>0</v>
      </c>
      <c r="I184" s="2">
        <f>IFERROR(G184/C184,0)</f>
        <v>0</v>
      </c>
      <c r="J184" s="130"/>
      <c r="K184" s="130"/>
      <c r="L184" s="130"/>
      <c r="M184" s="130"/>
      <c r="N184" s="130"/>
      <c r="O184" s="130"/>
      <c r="P184" s="130"/>
      <c r="Q184" s="130"/>
      <c r="R184" s="130"/>
      <c r="S184" s="14"/>
      <c r="T184" s="14"/>
      <c r="U184" s="14"/>
    </row>
    <row r="185" spans="1:21" x14ac:dyDescent="0.25">
      <c r="A185" s="130"/>
      <c r="B185" s="130"/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4"/>
      <c r="T185" s="14"/>
      <c r="U185" s="14"/>
    </row>
    <row r="186" spans="1:21" x14ac:dyDescent="0.25">
      <c r="A186" s="203" t="s">
        <v>265</v>
      </c>
      <c r="B186" s="203"/>
      <c r="C186" s="203"/>
      <c r="D186" s="203"/>
      <c r="E186" s="203"/>
      <c r="F186" s="203"/>
      <c r="G186" s="203"/>
      <c r="H186" s="203"/>
      <c r="I186" s="203"/>
      <c r="J186" s="17"/>
      <c r="K186" s="130" t="s">
        <v>38</v>
      </c>
      <c r="L186" s="130"/>
      <c r="M186" s="130"/>
      <c r="N186" s="130"/>
      <c r="O186" s="130"/>
      <c r="P186" s="130"/>
      <c r="Q186" s="130"/>
      <c r="R186" s="130"/>
      <c r="S186" s="14"/>
      <c r="T186" s="14"/>
      <c r="U186" s="14"/>
    </row>
    <row r="187" spans="1:21" x14ac:dyDescent="0.25">
      <c r="A187" s="178"/>
      <c r="B187" s="178"/>
      <c r="C187" s="178"/>
      <c r="D187" s="178"/>
      <c r="E187" s="178"/>
      <c r="F187" s="178"/>
      <c r="G187" s="178"/>
      <c r="H187" s="178"/>
      <c r="I187" s="178"/>
      <c r="J187" s="33"/>
      <c r="K187" s="130"/>
      <c r="L187" s="130"/>
      <c r="M187" s="130"/>
      <c r="N187" s="130"/>
      <c r="O187" s="130"/>
      <c r="P187" s="130"/>
      <c r="Q187" s="130"/>
      <c r="R187" s="130"/>
      <c r="S187" s="14"/>
      <c r="T187" s="14"/>
      <c r="U187" s="14"/>
    </row>
    <row r="188" spans="1:21" x14ac:dyDescent="0.25">
      <c r="A188" s="256" t="s">
        <v>381</v>
      </c>
      <c r="B188" s="257"/>
      <c r="C188" s="257"/>
      <c r="D188" s="257"/>
      <c r="E188" s="258"/>
      <c r="F188" s="179"/>
      <c r="G188" s="179"/>
      <c r="H188" s="180" t="s">
        <v>66</v>
      </c>
      <c r="I188" s="178"/>
      <c r="J188" s="33"/>
      <c r="K188" s="130"/>
      <c r="L188" s="130"/>
      <c r="M188" s="130"/>
      <c r="N188" s="130"/>
      <c r="O188" s="130"/>
      <c r="P188" s="130"/>
      <c r="Q188" s="130"/>
      <c r="R188" s="130"/>
      <c r="S188" s="14"/>
      <c r="T188" s="14"/>
      <c r="U188" s="14"/>
    </row>
    <row r="189" spans="1:21" x14ac:dyDescent="0.25">
      <c r="A189" s="133"/>
      <c r="B189" s="133"/>
      <c r="C189" s="133"/>
      <c r="D189" s="133"/>
      <c r="E189" s="133"/>
      <c r="F189" s="133"/>
      <c r="G189" s="133"/>
      <c r="H189" s="133"/>
      <c r="I189" s="133"/>
      <c r="J189" s="134"/>
      <c r="K189" s="130"/>
      <c r="L189" s="130"/>
      <c r="M189" s="130"/>
      <c r="N189" s="130"/>
      <c r="O189" s="130"/>
      <c r="P189" s="130"/>
      <c r="Q189" s="130"/>
      <c r="R189" s="130"/>
      <c r="S189" s="14"/>
      <c r="T189" s="14"/>
      <c r="U189" s="14"/>
    </row>
    <row r="190" spans="1:21" x14ac:dyDescent="0.25">
      <c r="A190" s="135" t="s">
        <v>266</v>
      </c>
      <c r="B190" s="132"/>
      <c r="C190" s="132"/>
      <c r="D190" s="132"/>
      <c r="E190" s="132"/>
      <c r="F190" s="132"/>
      <c r="G190" s="132"/>
      <c r="H190" s="132"/>
      <c r="I190" s="132"/>
      <c r="J190" s="132"/>
      <c r="K190" s="130"/>
      <c r="L190" s="130"/>
      <c r="M190" s="130"/>
      <c r="N190" s="130"/>
      <c r="O190" s="130"/>
      <c r="P190" s="130"/>
      <c r="Q190" s="130"/>
      <c r="R190" s="130"/>
      <c r="S190" s="14"/>
      <c r="T190" s="14"/>
      <c r="U190" s="14"/>
    </row>
    <row r="191" spans="1:21" x14ac:dyDescent="0.25">
      <c r="A191" s="197" t="s">
        <v>6</v>
      </c>
      <c r="B191" s="245" t="s">
        <v>67</v>
      </c>
      <c r="C191" s="246"/>
      <c r="D191" s="246"/>
      <c r="E191" s="246"/>
      <c r="F191" s="246"/>
      <c r="G191" s="246"/>
      <c r="H191" s="246"/>
      <c r="I191" s="246"/>
      <c r="J191" s="247"/>
      <c r="K191" s="130"/>
      <c r="L191" s="130"/>
      <c r="M191" s="130"/>
      <c r="N191" s="130"/>
      <c r="O191" s="130"/>
      <c r="P191" s="130"/>
      <c r="Q191" s="130"/>
      <c r="R191" s="130"/>
      <c r="S191" s="14"/>
      <c r="T191" s="14"/>
      <c r="U191" s="14"/>
    </row>
    <row r="192" spans="1:21" x14ac:dyDescent="0.25">
      <c r="A192" s="198"/>
      <c r="B192" s="248" t="s">
        <v>70</v>
      </c>
      <c r="C192" s="248"/>
      <c r="D192" s="248"/>
      <c r="E192" s="248" t="s">
        <v>71</v>
      </c>
      <c r="F192" s="248"/>
      <c r="G192" s="248"/>
      <c r="H192" s="238" t="s">
        <v>72</v>
      </c>
      <c r="I192" s="239"/>
      <c r="J192" s="240"/>
      <c r="K192" s="130"/>
      <c r="L192" s="130"/>
      <c r="M192" s="130"/>
      <c r="N192" s="130"/>
      <c r="O192" s="130"/>
      <c r="P192" s="130"/>
      <c r="Q192" s="130"/>
      <c r="R192" s="130"/>
      <c r="S192" s="14"/>
      <c r="T192" s="14"/>
      <c r="U192" s="14"/>
    </row>
    <row r="193" spans="1:21" x14ac:dyDescent="0.25">
      <c r="A193" s="101">
        <f>D5-5</f>
        <v>2019</v>
      </c>
      <c r="B193" s="193"/>
      <c r="C193" s="249"/>
      <c r="D193" s="194"/>
      <c r="E193" s="193"/>
      <c r="F193" s="249"/>
      <c r="G193" s="194"/>
      <c r="H193" s="250"/>
      <c r="I193" s="251"/>
      <c r="J193" s="252"/>
      <c r="K193" s="130"/>
      <c r="L193" s="130" t="s">
        <v>264</v>
      </c>
      <c r="M193" s="130"/>
      <c r="N193" s="130"/>
      <c r="O193" s="130"/>
      <c r="P193" s="130"/>
      <c r="Q193" s="130"/>
      <c r="R193" s="130"/>
      <c r="S193" s="14"/>
      <c r="T193" s="14"/>
      <c r="U193" s="14"/>
    </row>
    <row r="194" spans="1:21" x14ac:dyDescent="0.25">
      <c r="A194" s="101">
        <f>D5-4</f>
        <v>2020</v>
      </c>
      <c r="B194" s="193"/>
      <c r="C194" s="249"/>
      <c r="D194" s="194"/>
      <c r="E194" s="193"/>
      <c r="F194" s="249"/>
      <c r="G194" s="194"/>
      <c r="H194" s="193"/>
      <c r="I194" s="249"/>
      <c r="J194" s="194"/>
      <c r="K194" s="130"/>
      <c r="L194" s="130"/>
      <c r="M194" s="130"/>
      <c r="N194" s="130"/>
      <c r="O194" s="130"/>
      <c r="P194" s="130"/>
      <c r="Q194" s="130"/>
      <c r="R194" s="130"/>
      <c r="S194" s="14"/>
      <c r="T194" s="14"/>
      <c r="U194" s="14"/>
    </row>
    <row r="195" spans="1:21" x14ac:dyDescent="0.25">
      <c r="A195" s="101">
        <f>D5-3</f>
        <v>2021</v>
      </c>
      <c r="B195" s="193"/>
      <c r="C195" s="249"/>
      <c r="D195" s="194"/>
      <c r="E195" s="193"/>
      <c r="F195" s="249"/>
      <c r="G195" s="194"/>
      <c r="H195" s="193"/>
      <c r="I195" s="249"/>
      <c r="J195" s="194"/>
      <c r="K195" s="130"/>
      <c r="L195" s="130"/>
      <c r="M195" s="130"/>
      <c r="N195" s="130"/>
      <c r="O195" s="130"/>
      <c r="P195" s="130"/>
      <c r="Q195" s="130"/>
      <c r="R195" s="130"/>
      <c r="S195" s="14"/>
      <c r="T195" s="14"/>
      <c r="U195" s="14"/>
    </row>
    <row r="196" spans="1:21" x14ac:dyDescent="0.25">
      <c r="A196" s="101">
        <f>D5-2</f>
        <v>2022</v>
      </c>
      <c r="B196" s="193"/>
      <c r="C196" s="249"/>
      <c r="D196" s="194"/>
      <c r="E196" s="193"/>
      <c r="F196" s="249"/>
      <c r="G196" s="194"/>
      <c r="H196" s="193"/>
      <c r="I196" s="249"/>
      <c r="J196" s="194"/>
      <c r="K196" s="130"/>
      <c r="L196" s="130"/>
      <c r="M196" s="130"/>
      <c r="N196" s="130"/>
      <c r="O196" s="130"/>
      <c r="P196" s="130"/>
      <c r="Q196" s="130"/>
      <c r="R196" s="130"/>
      <c r="S196" s="14"/>
      <c r="T196" s="14"/>
      <c r="U196" s="14"/>
    </row>
    <row r="197" spans="1:21" x14ac:dyDescent="0.25">
      <c r="A197" s="101">
        <f>D5-1</f>
        <v>2023</v>
      </c>
      <c r="B197" s="193"/>
      <c r="C197" s="249"/>
      <c r="D197" s="194"/>
      <c r="E197" s="193"/>
      <c r="F197" s="249"/>
      <c r="G197" s="194"/>
      <c r="H197" s="193"/>
      <c r="I197" s="249"/>
      <c r="J197" s="194"/>
      <c r="K197" s="130"/>
      <c r="L197" s="130"/>
      <c r="M197" s="130"/>
      <c r="N197" s="130"/>
      <c r="O197" s="130"/>
      <c r="P197" s="130"/>
      <c r="Q197" s="130"/>
      <c r="R197" s="130"/>
      <c r="S197" s="14"/>
      <c r="T197" s="14"/>
      <c r="U197" s="14"/>
    </row>
    <row r="198" spans="1:21" x14ac:dyDescent="0.25">
      <c r="A198" s="130"/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4"/>
      <c r="T198" s="14"/>
      <c r="U198" s="14"/>
    </row>
    <row r="199" spans="1:21" x14ac:dyDescent="0.25">
      <c r="A199" s="203" t="s">
        <v>267</v>
      </c>
      <c r="B199" s="203"/>
      <c r="C199" s="203"/>
      <c r="D199" s="203"/>
      <c r="E199" s="203"/>
      <c r="F199" s="203"/>
      <c r="G199" s="203"/>
      <c r="H199" s="203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4"/>
      <c r="T199" s="14"/>
      <c r="U199" s="14"/>
    </row>
    <row r="200" spans="1:21" x14ac:dyDescent="0.25">
      <c r="A200" s="203" t="s">
        <v>73</v>
      </c>
      <c r="B200" s="203"/>
      <c r="C200" s="203"/>
      <c r="D200" s="203"/>
      <c r="E200" s="203"/>
      <c r="F200" s="203"/>
      <c r="G200" s="136">
        <f>D5-5</f>
        <v>2019</v>
      </c>
      <c r="H200" s="136">
        <f>D5-1</f>
        <v>2023</v>
      </c>
      <c r="I200" s="203" t="s">
        <v>74</v>
      </c>
      <c r="J200" s="203"/>
      <c r="K200" s="130"/>
      <c r="L200" s="130"/>
      <c r="M200" s="130"/>
      <c r="N200" s="130"/>
      <c r="O200" s="130"/>
      <c r="P200" s="130"/>
      <c r="Q200" s="130"/>
      <c r="R200" s="130"/>
      <c r="S200" s="14"/>
      <c r="T200" s="14"/>
      <c r="U200" s="14"/>
    </row>
    <row r="201" spans="1:21" ht="15" customHeight="1" x14ac:dyDescent="0.25">
      <c r="A201" s="190" t="s">
        <v>75</v>
      </c>
      <c r="B201" s="190" t="s">
        <v>76</v>
      </c>
      <c r="C201" s="190" t="s">
        <v>80</v>
      </c>
      <c r="D201" s="190"/>
      <c r="E201" s="190" t="s">
        <v>79</v>
      </c>
      <c r="F201" s="187" t="s">
        <v>80</v>
      </c>
      <c r="G201" s="188"/>
      <c r="H201" s="241" t="s">
        <v>81</v>
      </c>
      <c r="I201" s="242"/>
      <c r="J201" s="241" t="s">
        <v>82</v>
      </c>
      <c r="K201" s="242"/>
      <c r="L201" s="130"/>
      <c r="M201" s="130"/>
      <c r="N201" s="130"/>
      <c r="O201" s="130"/>
      <c r="P201" s="130"/>
      <c r="Q201" s="130"/>
      <c r="R201" s="130"/>
      <c r="S201" s="14"/>
      <c r="T201" s="14"/>
      <c r="U201" s="14"/>
    </row>
    <row r="202" spans="1:21" ht="135" customHeight="1" x14ac:dyDescent="0.25">
      <c r="A202" s="190"/>
      <c r="B202" s="190"/>
      <c r="C202" s="100" t="s">
        <v>78</v>
      </c>
      <c r="D202" s="100" t="s">
        <v>77</v>
      </c>
      <c r="E202" s="190"/>
      <c r="F202" s="100" t="s">
        <v>78</v>
      </c>
      <c r="G202" s="100" t="s">
        <v>77</v>
      </c>
      <c r="H202" s="243"/>
      <c r="I202" s="244"/>
      <c r="J202" s="243"/>
      <c r="K202" s="244"/>
      <c r="L202" s="130"/>
      <c r="M202" s="130"/>
      <c r="N202" s="130"/>
      <c r="O202" s="130"/>
      <c r="P202" s="130"/>
      <c r="Q202" s="130"/>
      <c r="R202" s="130"/>
      <c r="S202" s="14"/>
      <c r="T202" s="14"/>
      <c r="U202" s="14"/>
    </row>
    <row r="203" spans="1:21" x14ac:dyDescent="0.25">
      <c r="A203" s="99">
        <f>D5-5</f>
        <v>2019</v>
      </c>
      <c r="B203" s="113"/>
      <c r="C203" s="113"/>
      <c r="D203" s="113"/>
      <c r="E203" s="113"/>
      <c r="F203" s="113"/>
      <c r="G203" s="113"/>
      <c r="H203" s="181"/>
      <c r="I203" s="182"/>
      <c r="J203" s="181"/>
      <c r="K203" s="182"/>
      <c r="L203" s="130"/>
      <c r="M203" s="130"/>
      <c r="N203" s="130"/>
      <c r="O203" s="130"/>
      <c r="P203" s="130"/>
      <c r="Q203" s="130"/>
      <c r="R203" s="130"/>
      <c r="S203" s="14"/>
      <c r="T203" s="14"/>
      <c r="U203" s="14"/>
    </row>
    <row r="204" spans="1:21" x14ac:dyDescent="0.25">
      <c r="A204" s="99">
        <f>D5-4</f>
        <v>2020</v>
      </c>
      <c r="B204" s="113"/>
      <c r="C204" s="113"/>
      <c r="D204" s="113"/>
      <c r="E204" s="113"/>
      <c r="F204" s="113"/>
      <c r="G204" s="113"/>
      <c r="H204" s="181"/>
      <c r="I204" s="182"/>
      <c r="J204" s="181"/>
      <c r="K204" s="182"/>
      <c r="L204" s="130"/>
      <c r="M204" s="130"/>
      <c r="N204" s="130"/>
      <c r="O204" s="130"/>
      <c r="P204" s="130"/>
      <c r="Q204" s="130"/>
      <c r="R204" s="130"/>
      <c r="S204" s="14"/>
      <c r="T204" s="14"/>
      <c r="U204" s="14"/>
    </row>
    <row r="205" spans="1:21" x14ac:dyDescent="0.25">
      <c r="A205" s="99">
        <f>D5-3</f>
        <v>2021</v>
      </c>
      <c r="B205" s="113"/>
      <c r="C205" s="113"/>
      <c r="D205" s="113"/>
      <c r="E205" s="113"/>
      <c r="F205" s="113"/>
      <c r="G205" s="113"/>
      <c r="H205" s="181"/>
      <c r="I205" s="182"/>
      <c r="J205" s="181"/>
      <c r="K205" s="182"/>
      <c r="L205" s="130"/>
      <c r="M205" s="130"/>
      <c r="N205" s="130"/>
      <c r="O205" s="130"/>
      <c r="P205" s="130"/>
      <c r="Q205" s="130"/>
      <c r="R205" s="130"/>
      <c r="S205" s="14"/>
      <c r="T205" s="14"/>
      <c r="U205" s="14"/>
    </row>
    <row r="206" spans="1:21" x14ac:dyDescent="0.25">
      <c r="A206" s="99">
        <f>D5-2</f>
        <v>2022</v>
      </c>
      <c r="B206" s="113"/>
      <c r="C206" s="113"/>
      <c r="D206" s="113"/>
      <c r="E206" s="113"/>
      <c r="F206" s="113"/>
      <c r="G206" s="113"/>
      <c r="H206" s="181"/>
      <c r="I206" s="182"/>
      <c r="J206" s="181"/>
      <c r="K206" s="182"/>
      <c r="L206" s="130"/>
      <c r="M206" s="130"/>
      <c r="N206" s="130"/>
      <c r="O206" s="130"/>
      <c r="P206" s="130"/>
      <c r="Q206" s="130"/>
      <c r="R206" s="130"/>
      <c r="S206" s="14"/>
      <c r="T206" s="14"/>
      <c r="U206" s="14"/>
    </row>
    <row r="207" spans="1:21" x14ac:dyDescent="0.25">
      <c r="A207" s="99">
        <f>D5-1</f>
        <v>2023</v>
      </c>
      <c r="B207" s="113"/>
      <c r="C207" s="113"/>
      <c r="D207" s="113"/>
      <c r="E207" s="113"/>
      <c r="F207" s="113"/>
      <c r="G207" s="113"/>
      <c r="H207" s="181"/>
      <c r="I207" s="182"/>
      <c r="J207" s="181"/>
      <c r="K207" s="182"/>
      <c r="L207" s="130"/>
      <c r="M207" s="130"/>
      <c r="N207" s="130"/>
      <c r="O207" s="130"/>
      <c r="P207" s="130"/>
      <c r="Q207" s="130"/>
      <c r="R207" s="130"/>
      <c r="S207" s="14"/>
      <c r="T207" s="14"/>
      <c r="U207" s="14"/>
    </row>
    <row r="208" spans="1:21" x14ac:dyDescent="0.25">
      <c r="A208" s="99" t="s">
        <v>31</v>
      </c>
      <c r="B208" s="99">
        <f t="shared" ref="B208:G208" si="48">SUM(B203:B207)</f>
        <v>0</v>
      </c>
      <c r="C208" s="99">
        <f t="shared" si="48"/>
        <v>0</v>
      </c>
      <c r="D208" s="99">
        <f t="shared" si="48"/>
        <v>0</v>
      </c>
      <c r="E208" s="99">
        <f t="shared" si="48"/>
        <v>0</v>
      </c>
      <c r="F208" s="99">
        <f t="shared" si="48"/>
        <v>0</v>
      </c>
      <c r="G208" s="99">
        <f t="shared" si="48"/>
        <v>0</v>
      </c>
      <c r="H208" s="185"/>
      <c r="I208" s="186"/>
      <c r="J208" s="185"/>
      <c r="K208" s="186"/>
      <c r="L208" s="130"/>
      <c r="M208" s="130"/>
      <c r="N208" s="130"/>
      <c r="O208" s="130"/>
      <c r="P208" s="130"/>
      <c r="Q208" s="130"/>
      <c r="R208" s="130"/>
      <c r="S208" s="14"/>
      <c r="T208" s="14"/>
      <c r="U208" s="14"/>
    </row>
    <row r="209" spans="1:21" x14ac:dyDescent="0.25">
      <c r="A209" s="130"/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4"/>
      <c r="T209" s="14"/>
      <c r="U209" s="14"/>
    </row>
    <row r="210" spans="1:21" ht="30" customHeight="1" x14ac:dyDescent="0.25">
      <c r="A210" s="209" t="s">
        <v>268</v>
      </c>
      <c r="B210" s="209"/>
      <c r="C210" s="209"/>
      <c r="D210" s="209"/>
      <c r="E210" s="209"/>
      <c r="F210" s="209"/>
      <c r="G210" s="209"/>
      <c r="H210" s="209"/>
      <c r="I210" s="209"/>
      <c r="J210" s="209"/>
      <c r="K210" s="209"/>
      <c r="L210" s="209"/>
      <c r="M210" s="209"/>
      <c r="N210" s="209"/>
      <c r="O210" s="209"/>
      <c r="P210" s="209"/>
      <c r="Q210" s="209"/>
      <c r="R210" s="209"/>
      <c r="S210" s="14"/>
      <c r="T210" s="14"/>
      <c r="U210" s="14"/>
    </row>
    <row r="211" spans="1:21" x14ac:dyDescent="0.25">
      <c r="A211" s="203" t="s">
        <v>271</v>
      </c>
      <c r="B211" s="203"/>
      <c r="C211" s="203"/>
      <c r="D211" s="203"/>
      <c r="E211" s="203"/>
      <c r="F211" s="203"/>
      <c r="G211" s="203"/>
      <c r="H211" s="203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4"/>
      <c r="T211" s="14"/>
      <c r="U211" s="14"/>
    </row>
    <row r="212" spans="1:21" ht="24.75" customHeight="1" x14ac:dyDescent="0.25">
      <c r="A212" s="189" t="s">
        <v>6</v>
      </c>
      <c r="B212" s="190" t="s">
        <v>83</v>
      </c>
      <c r="C212" s="190"/>
      <c r="D212" s="189" t="s">
        <v>90</v>
      </c>
      <c r="E212" s="189"/>
      <c r="F212" s="189"/>
      <c r="G212" s="189"/>
      <c r="H212" s="189"/>
      <c r="I212" s="189"/>
      <c r="J212" s="189"/>
      <c r="K212" s="189"/>
      <c r="L212" s="189"/>
      <c r="M212" s="130"/>
      <c r="N212" s="130"/>
      <c r="O212" s="130"/>
      <c r="P212" s="130"/>
      <c r="Q212" s="130"/>
      <c r="R212" s="130"/>
      <c r="S212" s="14"/>
      <c r="T212" s="14"/>
      <c r="U212" s="14"/>
    </row>
    <row r="213" spans="1:21" ht="63.75" x14ac:dyDescent="0.25">
      <c r="A213" s="189"/>
      <c r="B213" s="99" t="s">
        <v>11</v>
      </c>
      <c r="C213" s="100" t="s">
        <v>87</v>
      </c>
      <c r="D213" s="99" t="s">
        <v>84</v>
      </c>
      <c r="E213" s="100" t="s">
        <v>85</v>
      </c>
      <c r="F213" s="100" t="s">
        <v>86</v>
      </c>
      <c r="G213" s="100" t="s">
        <v>88</v>
      </c>
      <c r="H213" s="100" t="s">
        <v>89</v>
      </c>
      <c r="I213" s="181"/>
      <c r="J213" s="182"/>
      <c r="K213" s="181"/>
      <c r="L213" s="182"/>
      <c r="M213" s="130"/>
      <c r="N213" s="130"/>
      <c r="O213" s="130"/>
      <c r="P213" s="130"/>
      <c r="Q213" s="130"/>
      <c r="R213" s="130"/>
      <c r="S213" s="14"/>
      <c r="T213" s="14"/>
      <c r="U213" s="14"/>
    </row>
    <row r="214" spans="1:21" x14ac:dyDescent="0.25">
      <c r="A214" s="99">
        <f>D5-5</f>
        <v>2019</v>
      </c>
      <c r="B214" s="99">
        <f>SUM(D214:L214)</f>
        <v>0</v>
      </c>
      <c r="C214" s="99">
        <f>IFERROR(B214/D11*100,0)</f>
        <v>0</v>
      </c>
      <c r="D214" s="113"/>
      <c r="E214" s="113"/>
      <c r="F214" s="113"/>
      <c r="G214" s="113"/>
      <c r="H214" s="113"/>
      <c r="I214" s="181"/>
      <c r="J214" s="182"/>
      <c r="K214" s="181"/>
      <c r="L214" s="182"/>
      <c r="M214" s="130"/>
      <c r="N214" s="130"/>
      <c r="O214" s="130"/>
      <c r="P214" s="130"/>
      <c r="Q214" s="130"/>
      <c r="R214" s="130"/>
      <c r="S214" s="14"/>
      <c r="T214" s="14"/>
      <c r="U214" s="14"/>
    </row>
    <row r="215" spans="1:21" x14ac:dyDescent="0.25">
      <c r="A215" s="99">
        <f>D5-4</f>
        <v>2020</v>
      </c>
      <c r="B215" s="99">
        <f>SUM(D215:L215)</f>
        <v>0</v>
      </c>
      <c r="C215" s="99">
        <f>IFERROR(B215/D12*100,0)</f>
        <v>0</v>
      </c>
      <c r="D215" s="113"/>
      <c r="E215" s="113"/>
      <c r="F215" s="113"/>
      <c r="G215" s="113"/>
      <c r="H215" s="113"/>
      <c r="I215" s="181"/>
      <c r="J215" s="182"/>
      <c r="K215" s="181"/>
      <c r="L215" s="182"/>
      <c r="M215" s="130"/>
      <c r="N215" s="130"/>
      <c r="O215" s="130"/>
      <c r="P215" s="130"/>
      <c r="Q215" s="130"/>
      <c r="R215" s="130"/>
      <c r="S215" s="14"/>
      <c r="T215" s="14"/>
      <c r="U215" s="14"/>
    </row>
    <row r="216" spans="1:21" x14ac:dyDescent="0.25">
      <c r="A216" s="99">
        <f>D5-3</f>
        <v>2021</v>
      </c>
      <c r="B216" s="99">
        <f>SUM(D216:L216)</f>
        <v>0</v>
      </c>
      <c r="C216" s="99">
        <f>IFERROR(B216/D13*100,0)</f>
        <v>0</v>
      </c>
      <c r="D216" s="113"/>
      <c r="E216" s="113"/>
      <c r="F216" s="113"/>
      <c r="G216" s="113"/>
      <c r="H216" s="113"/>
      <c r="I216" s="181"/>
      <c r="J216" s="182"/>
      <c r="K216" s="181"/>
      <c r="L216" s="182"/>
      <c r="M216" s="130"/>
      <c r="N216" s="130"/>
      <c r="O216" s="130"/>
      <c r="P216" s="130"/>
      <c r="Q216" s="130"/>
      <c r="R216" s="130"/>
      <c r="S216" s="14"/>
      <c r="T216" s="14"/>
      <c r="U216" s="14"/>
    </row>
    <row r="217" spans="1:21" x14ac:dyDescent="0.25">
      <c r="A217" s="99">
        <f>D5-2</f>
        <v>2022</v>
      </c>
      <c r="B217" s="99">
        <f>SUM(D217:L217)</f>
        <v>0</v>
      </c>
      <c r="C217" s="99">
        <f>IFERROR(B217/D14*100,0)</f>
        <v>0</v>
      </c>
      <c r="D217" s="113"/>
      <c r="E217" s="113"/>
      <c r="F217" s="113"/>
      <c r="G217" s="113"/>
      <c r="H217" s="113"/>
      <c r="I217" s="181"/>
      <c r="J217" s="182"/>
      <c r="K217" s="181"/>
      <c r="L217" s="182"/>
      <c r="M217" s="130"/>
      <c r="N217" s="130"/>
      <c r="O217" s="130"/>
      <c r="P217" s="130"/>
      <c r="Q217" s="130"/>
      <c r="R217" s="130"/>
      <c r="S217" s="14"/>
      <c r="T217" s="14"/>
      <c r="U217" s="14"/>
    </row>
    <row r="218" spans="1:21" x14ac:dyDescent="0.25">
      <c r="A218" s="99">
        <f>D5-1</f>
        <v>2023</v>
      </c>
      <c r="B218" s="99">
        <f>SUM(D218:L218)</f>
        <v>0</v>
      </c>
      <c r="C218" s="99">
        <f>IFERROR(B218/D15*100,0)</f>
        <v>0</v>
      </c>
      <c r="D218" s="113"/>
      <c r="E218" s="113"/>
      <c r="F218" s="113"/>
      <c r="G218" s="113"/>
      <c r="H218" s="113"/>
      <c r="I218" s="181"/>
      <c r="J218" s="182"/>
      <c r="K218" s="181"/>
      <c r="L218" s="182"/>
      <c r="M218" s="130"/>
      <c r="N218" s="130"/>
      <c r="O218" s="130"/>
      <c r="P218" s="130"/>
      <c r="Q218" s="130"/>
      <c r="R218" s="130"/>
      <c r="S218" s="14"/>
      <c r="T218" s="14"/>
      <c r="U218" s="14"/>
    </row>
    <row r="219" spans="1:21" x14ac:dyDescent="0.25">
      <c r="A219" s="19" t="s">
        <v>31</v>
      </c>
      <c r="B219" s="99">
        <f t="shared" ref="B219:K219" si="49">SUM(B214:B218)</f>
        <v>0</v>
      </c>
      <c r="C219" s="99">
        <f t="shared" si="49"/>
        <v>0</v>
      </c>
      <c r="D219" s="99">
        <f t="shared" si="49"/>
        <v>0</v>
      </c>
      <c r="E219" s="99">
        <f t="shared" si="49"/>
        <v>0</v>
      </c>
      <c r="F219" s="99">
        <f t="shared" si="49"/>
        <v>0</v>
      </c>
      <c r="G219" s="99">
        <f t="shared" si="49"/>
        <v>0</v>
      </c>
      <c r="H219" s="99">
        <f t="shared" si="49"/>
        <v>0</v>
      </c>
      <c r="I219" s="185">
        <f>SUM(I214:I218)</f>
        <v>0</v>
      </c>
      <c r="J219" s="186"/>
      <c r="K219" s="185">
        <f t="shared" si="49"/>
        <v>0</v>
      </c>
      <c r="L219" s="186"/>
      <c r="M219" s="130"/>
      <c r="N219" s="130"/>
      <c r="O219" s="130"/>
      <c r="P219" s="130"/>
      <c r="Q219" s="130"/>
      <c r="R219" s="130"/>
      <c r="S219" s="14"/>
      <c r="T219" s="14"/>
      <c r="U219" s="14"/>
    </row>
    <row r="220" spans="1:21" x14ac:dyDescent="0.25">
      <c r="A220" s="130"/>
      <c r="B220" s="130"/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4"/>
      <c r="T220" s="14"/>
      <c r="U220" s="14"/>
    </row>
    <row r="221" spans="1:21" x14ac:dyDescent="0.25">
      <c r="A221" s="203" t="s">
        <v>270</v>
      </c>
      <c r="B221" s="203"/>
      <c r="C221" s="203"/>
      <c r="D221" s="203"/>
      <c r="E221" s="203"/>
      <c r="F221" s="203"/>
      <c r="G221" s="203"/>
      <c r="H221" s="203"/>
      <c r="I221" s="203"/>
      <c r="J221" s="203"/>
      <c r="K221" s="203"/>
      <c r="L221" s="130"/>
      <c r="M221" s="130"/>
      <c r="N221" s="130"/>
      <c r="O221" s="130"/>
      <c r="P221" s="130"/>
      <c r="Q221" s="130"/>
      <c r="R221" s="130"/>
      <c r="S221" s="14"/>
      <c r="T221" s="14"/>
      <c r="U221" s="14"/>
    </row>
    <row r="222" spans="1:21" ht="66.75" customHeight="1" x14ac:dyDescent="0.25">
      <c r="A222" s="183" t="s">
        <v>6</v>
      </c>
      <c r="B222" s="187" t="s">
        <v>293</v>
      </c>
      <c r="C222" s="188"/>
      <c r="D222" s="30"/>
      <c r="E222" s="30"/>
      <c r="F222" s="30"/>
      <c r="G222" s="30"/>
      <c r="H222" s="30"/>
      <c r="I222" s="30"/>
      <c r="J222" s="30"/>
      <c r="K222" s="30"/>
      <c r="L222" s="130"/>
      <c r="M222" s="130"/>
      <c r="N222" s="130"/>
      <c r="O222" s="130"/>
      <c r="P222" s="130"/>
      <c r="Q222" s="130"/>
      <c r="R222" s="130"/>
      <c r="S222" s="14"/>
      <c r="T222" s="14"/>
      <c r="U222" s="14"/>
    </row>
    <row r="223" spans="1:21" ht="36" customHeight="1" x14ac:dyDescent="0.25">
      <c r="A223" s="184"/>
      <c r="B223" s="98" t="s">
        <v>10</v>
      </c>
      <c r="C223" s="100" t="s">
        <v>269</v>
      </c>
      <c r="D223" s="30"/>
      <c r="E223" s="30"/>
      <c r="F223" s="30"/>
      <c r="G223" s="30"/>
      <c r="H223" s="30"/>
      <c r="I223" s="30"/>
      <c r="J223" s="30"/>
      <c r="K223" s="30"/>
      <c r="L223" s="130"/>
      <c r="M223" s="130"/>
      <c r="N223" s="130"/>
      <c r="O223" s="130"/>
      <c r="P223" s="130"/>
      <c r="Q223" s="130"/>
      <c r="R223" s="130"/>
      <c r="S223" s="14"/>
      <c r="T223" s="14"/>
      <c r="U223" s="14"/>
    </row>
    <row r="224" spans="1:21" x14ac:dyDescent="0.25">
      <c r="A224" s="99">
        <f>D5-5</f>
        <v>2019</v>
      </c>
      <c r="B224" s="29"/>
      <c r="C224" s="27"/>
      <c r="D224" s="31"/>
      <c r="E224" s="31"/>
      <c r="F224" s="31"/>
      <c r="G224" s="31"/>
      <c r="H224" s="31"/>
      <c r="I224" s="31"/>
      <c r="J224" s="31"/>
      <c r="K224" s="31"/>
      <c r="L224" s="130"/>
      <c r="M224" s="130"/>
      <c r="N224" s="130"/>
      <c r="O224" s="130"/>
      <c r="P224" s="130"/>
      <c r="Q224" s="130"/>
      <c r="R224" s="130"/>
      <c r="S224" s="14"/>
      <c r="T224" s="14"/>
      <c r="U224" s="14"/>
    </row>
    <row r="225" spans="1:21" x14ac:dyDescent="0.25">
      <c r="A225" s="99">
        <f>D5-4</f>
        <v>2020</v>
      </c>
      <c r="B225" s="29"/>
      <c r="C225" s="27"/>
      <c r="D225" s="31"/>
      <c r="E225" s="31"/>
      <c r="F225" s="31"/>
      <c r="G225" s="31"/>
      <c r="H225" s="31"/>
      <c r="I225" s="31"/>
      <c r="J225" s="31"/>
      <c r="K225" s="31"/>
      <c r="L225" s="130"/>
      <c r="M225" s="130"/>
      <c r="N225" s="130"/>
      <c r="O225" s="130"/>
      <c r="P225" s="130"/>
      <c r="Q225" s="130"/>
      <c r="R225" s="130"/>
      <c r="S225" s="14"/>
      <c r="T225" s="14"/>
      <c r="U225" s="14"/>
    </row>
    <row r="226" spans="1:21" x14ac:dyDescent="0.25">
      <c r="A226" s="99">
        <f>D5-3</f>
        <v>2021</v>
      </c>
      <c r="B226" s="29"/>
      <c r="C226" s="27"/>
      <c r="D226" s="31"/>
      <c r="E226" s="31"/>
      <c r="F226" s="31"/>
      <c r="G226" s="31"/>
      <c r="H226" s="31"/>
      <c r="I226" s="31"/>
      <c r="J226" s="31"/>
      <c r="K226" s="31"/>
      <c r="L226" s="130"/>
      <c r="M226" s="130"/>
      <c r="N226" s="130"/>
      <c r="O226" s="130"/>
      <c r="P226" s="130"/>
      <c r="Q226" s="130"/>
      <c r="R226" s="130"/>
      <c r="S226" s="14"/>
      <c r="T226" s="14"/>
      <c r="U226" s="14"/>
    </row>
    <row r="227" spans="1:21" x14ac:dyDescent="0.25">
      <c r="A227" s="99">
        <f>D5-2</f>
        <v>2022</v>
      </c>
      <c r="B227" s="29"/>
      <c r="C227" s="27"/>
      <c r="D227" s="31"/>
      <c r="E227" s="31"/>
      <c r="F227" s="31"/>
      <c r="G227" s="31"/>
      <c r="H227" s="31"/>
      <c r="I227" s="31"/>
      <c r="J227" s="31"/>
      <c r="K227" s="31"/>
      <c r="L227" s="130"/>
      <c r="M227" s="130"/>
      <c r="N227" s="130"/>
      <c r="O227" s="130"/>
      <c r="P227" s="130"/>
      <c r="Q227" s="130"/>
      <c r="R227" s="130"/>
      <c r="S227" s="14"/>
      <c r="T227" s="14"/>
      <c r="U227" s="14"/>
    </row>
    <row r="228" spans="1:21" x14ac:dyDescent="0.25">
      <c r="A228" s="99">
        <f>D5-1</f>
        <v>2023</v>
      </c>
      <c r="B228" s="29"/>
      <c r="C228" s="27"/>
      <c r="D228" s="31"/>
      <c r="E228" s="31"/>
      <c r="F228" s="31"/>
      <c r="G228" s="31"/>
      <c r="H228" s="31"/>
      <c r="I228" s="31"/>
      <c r="J228" s="31"/>
      <c r="K228" s="31"/>
      <c r="L228" s="130"/>
      <c r="M228" s="130"/>
      <c r="N228" s="130"/>
      <c r="O228" s="130"/>
      <c r="P228" s="130"/>
      <c r="Q228" s="130"/>
      <c r="R228" s="130"/>
      <c r="S228" s="14"/>
      <c r="T228" s="14"/>
      <c r="U228" s="14"/>
    </row>
    <row r="229" spans="1:21" x14ac:dyDescent="0.25">
      <c r="A229" s="19" t="s">
        <v>31</v>
      </c>
      <c r="B229" s="28">
        <f>SUM(B224:B228)</f>
        <v>0</v>
      </c>
      <c r="C229" s="32">
        <f>SUM(C224:C228)</f>
        <v>0</v>
      </c>
      <c r="D229" s="31"/>
      <c r="E229" s="31"/>
      <c r="F229" s="31"/>
      <c r="G229" s="31">
        <f>SUM(G224:K228)</f>
        <v>0</v>
      </c>
      <c r="H229" s="31"/>
      <c r="I229" s="31"/>
      <c r="J229" s="31"/>
      <c r="K229" s="31"/>
      <c r="L229" s="130"/>
      <c r="M229" s="130"/>
      <c r="N229" s="130"/>
      <c r="O229" s="130"/>
      <c r="P229" s="130"/>
      <c r="Q229" s="130"/>
      <c r="R229" s="130"/>
      <c r="S229" s="14"/>
      <c r="T229" s="14"/>
      <c r="U229" s="14"/>
    </row>
    <row r="230" spans="1:21" x14ac:dyDescent="0.25">
      <c r="A230" s="130"/>
      <c r="B230" s="130"/>
      <c r="C230" s="130"/>
      <c r="D230" s="130"/>
      <c r="E230" s="130"/>
      <c r="F230" s="130"/>
      <c r="G230" s="130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4"/>
      <c r="T230" s="14"/>
      <c r="U230" s="14"/>
    </row>
    <row r="231" spans="1:21" x14ac:dyDescent="0.25">
      <c r="A231" s="203" t="s">
        <v>272</v>
      </c>
      <c r="B231" s="203"/>
      <c r="C231" s="203"/>
      <c r="D231" s="203"/>
      <c r="E231" s="203"/>
      <c r="F231" s="203"/>
      <c r="G231" s="203"/>
      <c r="H231" s="203"/>
      <c r="I231" s="203"/>
      <c r="J231" s="130"/>
      <c r="K231" s="130"/>
      <c r="L231" s="130"/>
      <c r="M231" s="130"/>
      <c r="N231" s="130"/>
      <c r="O231" s="130"/>
      <c r="P231" s="130"/>
      <c r="Q231" s="130"/>
      <c r="R231" s="130"/>
      <c r="S231" s="14"/>
      <c r="T231" s="14"/>
      <c r="U231" s="14"/>
    </row>
    <row r="232" spans="1:21" x14ac:dyDescent="0.25">
      <c r="A232" s="203" t="s">
        <v>273</v>
      </c>
      <c r="B232" s="203"/>
      <c r="C232" s="203"/>
      <c r="D232" s="203"/>
      <c r="E232" s="203"/>
      <c r="F232" s="203"/>
      <c r="G232" s="203"/>
      <c r="H232" s="203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4"/>
      <c r="T232" s="14"/>
      <c r="U232" s="14"/>
    </row>
    <row r="233" spans="1:21" x14ac:dyDescent="0.25">
      <c r="A233" s="203" t="s">
        <v>274</v>
      </c>
      <c r="B233" s="203"/>
      <c r="C233" s="203"/>
      <c r="D233" s="203"/>
      <c r="E233" s="203"/>
      <c r="F233" s="203"/>
      <c r="G233" s="203"/>
      <c r="H233" s="203"/>
      <c r="I233" s="203"/>
      <c r="J233" s="203"/>
      <c r="K233" s="203"/>
      <c r="L233" s="203"/>
      <c r="M233" s="130"/>
      <c r="N233" s="130"/>
      <c r="O233" s="130"/>
      <c r="P233" s="130"/>
      <c r="Q233" s="130"/>
      <c r="R233" s="130"/>
      <c r="S233" s="14"/>
      <c r="T233" s="14"/>
      <c r="U233" s="14"/>
    </row>
    <row r="234" spans="1:21" x14ac:dyDescent="0.25">
      <c r="A234" s="133" t="s">
        <v>275</v>
      </c>
      <c r="B234" s="133"/>
      <c r="C234" s="133"/>
      <c r="D234" s="133"/>
      <c r="E234" s="133"/>
      <c r="F234" s="133"/>
      <c r="G234" s="133"/>
      <c r="H234" s="133"/>
      <c r="I234" s="129"/>
      <c r="J234" s="129"/>
      <c r="K234" s="129"/>
      <c r="L234" s="129"/>
      <c r="M234" s="130"/>
      <c r="N234" s="130"/>
      <c r="O234" s="130"/>
      <c r="P234" s="130"/>
      <c r="Q234" s="130"/>
      <c r="R234" s="130"/>
      <c r="S234" s="14"/>
      <c r="T234" s="14"/>
      <c r="U234" s="14"/>
    </row>
    <row r="235" spans="1:21" ht="15" customHeight="1" x14ac:dyDescent="0.25">
      <c r="A235" s="210" t="s">
        <v>6</v>
      </c>
      <c r="B235" s="210" t="s">
        <v>91</v>
      </c>
      <c r="C235" s="199" t="s">
        <v>276</v>
      </c>
      <c r="D235" s="200"/>
      <c r="E235" s="199" t="s">
        <v>277</v>
      </c>
      <c r="F235" s="200"/>
      <c r="G235" s="204" t="s">
        <v>92</v>
      </c>
      <c r="H235" s="208"/>
      <c r="I235" s="208"/>
      <c r="J235" s="205"/>
      <c r="K235" s="199" t="s">
        <v>93</v>
      </c>
      <c r="L235" s="200"/>
      <c r="M235" s="130"/>
      <c r="N235" s="130"/>
      <c r="O235" s="130"/>
      <c r="P235" s="130"/>
      <c r="Q235" s="130"/>
      <c r="R235" s="130"/>
      <c r="S235" s="14"/>
      <c r="T235" s="14"/>
      <c r="U235" s="14"/>
    </row>
    <row r="236" spans="1:21" ht="38.25" x14ac:dyDescent="0.25">
      <c r="A236" s="235"/>
      <c r="B236" s="235"/>
      <c r="C236" s="201"/>
      <c r="D236" s="202"/>
      <c r="E236" s="201"/>
      <c r="F236" s="202"/>
      <c r="G236" s="105" t="s">
        <v>10</v>
      </c>
      <c r="H236" s="105" t="s">
        <v>94</v>
      </c>
      <c r="I236" s="105" t="s">
        <v>10</v>
      </c>
      <c r="J236" s="105" t="s">
        <v>94</v>
      </c>
      <c r="K236" s="201"/>
      <c r="L236" s="202"/>
      <c r="M236" s="130"/>
      <c r="N236" s="130"/>
      <c r="O236" s="130"/>
      <c r="P236" s="130"/>
      <c r="Q236" s="130"/>
      <c r="R236" s="130"/>
      <c r="S236" s="14"/>
      <c r="T236" s="14"/>
      <c r="U236" s="14"/>
    </row>
    <row r="237" spans="1:21" x14ac:dyDescent="0.25">
      <c r="A237" s="211"/>
      <c r="B237" s="211"/>
      <c r="C237" s="105" t="s">
        <v>11</v>
      </c>
      <c r="D237" s="105" t="s">
        <v>9</v>
      </c>
      <c r="E237" s="105" t="s">
        <v>11</v>
      </c>
      <c r="F237" s="105" t="s">
        <v>9</v>
      </c>
      <c r="G237" s="105" t="s">
        <v>11</v>
      </c>
      <c r="H237" s="105" t="s">
        <v>11</v>
      </c>
      <c r="I237" s="105" t="s">
        <v>9</v>
      </c>
      <c r="J237" s="105" t="s">
        <v>9</v>
      </c>
      <c r="K237" s="105" t="s">
        <v>11</v>
      </c>
      <c r="L237" s="105" t="s">
        <v>9</v>
      </c>
      <c r="M237" s="130"/>
      <c r="N237" s="130"/>
      <c r="O237" s="130"/>
      <c r="P237" s="130"/>
      <c r="Q237" s="130"/>
      <c r="R237" s="130"/>
      <c r="S237" s="14"/>
      <c r="T237" s="14"/>
      <c r="U237" s="14"/>
    </row>
    <row r="238" spans="1:21" x14ac:dyDescent="0.25">
      <c r="A238" s="105">
        <f>D5-5</f>
        <v>2019</v>
      </c>
      <c r="B238" s="108">
        <f>B11</f>
        <v>0</v>
      </c>
      <c r="C238" s="20"/>
      <c r="D238" s="108">
        <f>IFERROR(C238/B238*100,0)</f>
        <v>0</v>
      </c>
      <c r="E238" s="20"/>
      <c r="F238" s="108">
        <f>IFERROR(E238/B238*100,0)</f>
        <v>0</v>
      </c>
      <c r="G238" s="20"/>
      <c r="H238" s="20"/>
      <c r="I238" s="108">
        <f>IFERROR(G238/B238*100,0)</f>
        <v>0</v>
      </c>
      <c r="J238" s="108">
        <f>IFERROR(H238/B238*100,0)</f>
        <v>0</v>
      </c>
      <c r="K238" s="20"/>
      <c r="L238" s="108">
        <f>IFERROR(K238/B238*100,0)</f>
        <v>0</v>
      </c>
      <c r="M238" s="130"/>
      <c r="N238" s="130"/>
      <c r="O238" s="130"/>
      <c r="P238" s="130"/>
      <c r="Q238" s="130"/>
      <c r="R238" s="130"/>
      <c r="S238" s="14"/>
      <c r="T238" s="14"/>
      <c r="U238" s="14"/>
    </row>
    <row r="239" spans="1:21" x14ac:dyDescent="0.25">
      <c r="A239" s="105">
        <f>D5-4</f>
        <v>2020</v>
      </c>
      <c r="B239" s="108">
        <f>B12</f>
        <v>0</v>
      </c>
      <c r="C239" s="20"/>
      <c r="D239" s="108">
        <f>IFERROR(C239/B239*100,0)</f>
        <v>0</v>
      </c>
      <c r="E239" s="20"/>
      <c r="F239" s="108">
        <f>IFERROR(E239/B239*100,0)</f>
        <v>0</v>
      </c>
      <c r="G239" s="20"/>
      <c r="H239" s="20"/>
      <c r="I239" s="108">
        <f>IFERROR(G239/B239*100,0)</f>
        <v>0</v>
      </c>
      <c r="J239" s="108">
        <f>IFERROR(H239/B239*100,0)</f>
        <v>0</v>
      </c>
      <c r="K239" s="20"/>
      <c r="L239" s="108">
        <f>IFERROR(K239/B239*100,0)</f>
        <v>0</v>
      </c>
      <c r="M239" s="130"/>
      <c r="N239" s="130"/>
      <c r="O239" s="130"/>
      <c r="P239" s="130"/>
      <c r="Q239" s="130"/>
      <c r="R239" s="130"/>
      <c r="S239" s="14"/>
      <c r="T239" s="14"/>
      <c r="U239" s="14"/>
    </row>
    <row r="240" spans="1:21" x14ac:dyDescent="0.25">
      <c r="A240" s="105">
        <f>D5-3</f>
        <v>2021</v>
      </c>
      <c r="B240" s="108">
        <f>B13</f>
        <v>0</v>
      </c>
      <c r="C240" s="20"/>
      <c r="D240" s="108">
        <f>IFERROR(C240/B240*100,0)</f>
        <v>0</v>
      </c>
      <c r="E240" s="20"/>
      <c r="F240" s="108">
        <f>IFERROR(E240/B240*100,0)</f>
        <v>0</v>
      </c>
      <c r="G240" s="20"/>
      <c r="H240" s="20"/>
      <c r="I240" s="108">
        <f>IFERROR(G240/B240*100,0)</f>
        <v>0</v>
      </c>
      <c r="J240" s="108">
        <f>IFERROR(H240/B240*100,0)</f>
        <v>0</v>
      </c>
      <c r="K240" s="20"/>
      <c r="L240" s="108">
        <f>IFERROR(K240/B240*100,0)</f>
        <v>0</v>
      </c>
      <c r="M240" s="130"/>
      <c r="N240" s="130"/>
      <c r="O240" s="130"/>
      <c r="P240" s="130"/>
      <c r="Q240" s="130"/>
      <c r="R240" s="130"/>
      <c r="S240" s="14"/>
      <c r="T240" s="14"/>
      <c r="U240" s="14"/>
    </row>
    <row r="241" spans="1:21" x14ac:dyDescent="0.25">
      <c r="A241" s="105">
        <f>D5-2</f>
        <v>2022</v>
      </c>
      <c r="B241" s="108">
        <f>B14</f>
        <v>0</v>
      </c>
      <c r="C241" s="20"/>
      <c r="D241" s="108">
        <f>IFERROR(C241/B241*100,0)</f>
        <v>0</v>
      </c>
      <c r="E241" s="20"/>
      <c r="F241" s="108">
        <f>IFERROR(E241/B241*100,0)</f>
        <v>0</v>
      </c>
      <c r="G241" s="20"/>
      <c r="H241" s="20"/>
      <c r="I241" s="108">
        <f>IFERROR(G241/B241*100,0)</f>
        <v>0</v>
      </c>
      <c r="J241" s="108">
        <f>IFERROR(H241/B241*100,0)</f>
        <v>0</v>
      </c>
      <c r="K241" s="20"/>
      <c r="L241" s="108">
        <f>IFERROR(K241/B241*100,0)</f>
        <v>0</v>
      </c>
      <c r="M241" s="130"/>
      <c r="N241" s="130"/>
      <c r="O241" s="130"/>
      <c r="P241" s="130"/>
      <c r="Q241" s="130"/>
      <c r="R241" s="130"/>
      <c r="S241" s="14"/>
      <c r="T241" s="14"/>
      <c r="U241" s="14"/>
    </row>
    <row r="242" spans="1:21" x14ac:dyDescent="0.25">
      <c r="A242" s="105">
        <f>D5-1</f>
        <v>2023</v>
      </c>
      <c r="B242" s="108">
        <f>B15</f>
        <v>0</v>
      </c>
      <c r="C242" s="21"/>
      <c r="D242" s="108">
        <f>IFERROR(C242/B242*100,0)</f>
        <v>0</v>
      </c>
      <c r="E242" s="21"/>
      <c r="F242" s="108">
        <f>IFERROR(E242/B242*100,0)</f>
        <v>0</v>
      </c>
      <c r="G242" s="21"/>
      <c r="H242" s="21"/>
      <c r="I242" s="108">
        <f>IFERROR(G242/B242*100,0)</f>
        <v>0</v>
      </c>
      <c r="J242" s="108">
        <f>IFERROR(H242/B242*100,0)</f>
        <v>0</v>
      </c>
      <c r="K242" s="20"/>
      <c r="L242" s="108">
        <f>IFERROR(K242/B242*100,0)</f>
        <v>0</v>
      </c>
      <c r="M242" s="130"/>
      <c r="N242" s="130"/>
      <c r="O242" s="130"/>
      <c r="P242" s="130"/>
      <c r="Q242" s="130"/>
      <c r="R242" s="130"/>
      <c r="S242" s="14"/>
      <c r="T242" s="14"/>
      <c r="U242" s="14"/>
    </row>
    <row r="243" spans="1:21" x14ac:dyDescent="0.25">
      <c r="A243" s="130"/>
      <c r="B243" s="130"/>
      <c r="C243" s="130"/>
      <c r="D243" s="130"/>
      <c r="E243" s="130"/>
      <c r="F243" s="130"/>
      <c r="G243" s="130"/>
      <c r="H243" s="130"/>
      <c r="I243" s="130"/>
      <c r="J243" s="130"/>
      <c r="K243" s="130"/>
      <c r="L243" s="130"/>
      <c r="M243" s="130"/>
      <c r="N243" s="130"/>
      <c r="O243" s="130"/>
      <c r="P243" s="130"/>
      <c r="Q243" s="130"/>
      <c r="R243" s="130"/>
      <c r="S243" s="14"/>
      <c r="T243" s="14"/>
      <c r="U243" s="14"/>
    </row>
    <row r="244" spans="1:21" ht="20.25" customHeight="1" x14ac:dyDescent="0.25">
      <c r="A244" s="199" t="s">
        <v>6</v>
      </c>
      <c r="B244" s="200"/>
      <c r="C244" s="199" t="s">
        <v>7</v>
      </c>
      <c r="D244" s="200"/>
      <c r="E244" s="204" t="s">
        <v>282</v>
      </c>
      <c r="F244" s="208"/>
      <c r="G244" s="208"/>
      <c r="H244" s="205"/>
      <c r="I244" s="210" t="s">
        <v>103</v>
      </c>
      <c r="J244" s="130"/>
      <c r="K244" s="130"/>
      <c r="L244" s="130"/>
      <c r="M244" s="130"/>
      <c r="N244" s="130"/>
      <c r="O244" s="130"/>
      <c r="P244" s="130"/>
      <c r="Q244" s="130"/>
      <c r="R244" s="130"/>
      <c r="S244" s="14"/>
      <c r="T244" s="14"/>
      <c r="U244" s="14"/>
    </row>
    <row r="245" spans="1:21" ht="15" customHeight="1" x14ac:dyDescent="0.25">
      <c r="A245" s="233"/>
      <c r="B245" s="234"/>
      <c r="C245" s="233"/>
      <c r="D245" s="234"/>
      <c r="E245" s="222" t="s">
        <v>10</v>
      </c>
      <c r="F245" s="204" t="s">
        <v>283</v>
      </c>
      <c r="G245" s="208"/>
      <c r="H245" s="205"/>
      <c r="I245" s="235"/>
      <c r="J245" s="130"/>
      <c r="K245" s="130"/>
      <c r="L245" s="130"/>
      <c r="M245" s="130"/>
      <c r="N245" s="130"/>
      <c r="O245" s="130"/>
      <c r="P245" s="130"/>
      <c r="Q245" s="130"/>
      <c r="R245" s="130"/>
      <c r="S245" s="14"/>
      <c r="T245" s="14"/>
      <c r="U245" s="14"/>
    </row>
    <row r="246" spans="1:21" ht="63.75" x14ac:dyDescent="0.25">
      <c r="A246" s="201"/>
      <c r="B246" s="202"/>
      <c r="C246" s="201"/>
      <c r="D246" s="202"/>
      <c r="E246" s="222"/>
      <c r="F246" s="103" t="s">
        <v>284</v>
      </c>
      <c r="G246" s="105" t="s">
        <v>285</v>
      </c>
      <c r="H246" s="105" t="s">
        <v>286</v>
      </c>
      <c r="I246" s="211"/>
      <c r="J246" s="130"/>
      <c r="K246" s="130"/>
      <c r="L246" s="130"/>
      <c r="M246" s="130"/>
      <c r="N246" s="130"/>
      <c r="O246" s="130"/>
      <c r="P246" s="130"/>
      <c r="Q246" s="130"/>
      <c r="R246" s="130"/>
      <c r="S246" s="14"/>
      <c r="T246" s="14"/>
      <c r="U246" s="14"/>
    </row>
    <row r="247" spans="1:21" x14ac:dyDescent="0.25">
      <c r="A247" s="230">
        <f>D5-5</f>
        <v>2019</v>
      </c>
      <c r="B247" s="231"/>
      <c r="C247" s="232">
        <f>B11</f>
        <v>0</v>
      </c>
      <c r="D247" s="232"/>
      <c r="E247" s="22"/>
      <c r="F247" s="23"/>
      <c r="G247" s="18"/>
      <c r="H247" s="23"/>
      <c r="I247" s="2">
        <f>IFERROR(F247*100/C247,0)</f>
        <v>0</v>
      </c>
      <c r="J247" s="130"/>
      <c r="K247" s="130"/>
      <c r="L247" s="130"/>
      <c r="M247" s="130"/>
      <c r="N247" s="130"/>
      <c r="O247" s="130"/>
      <c r="P247" s="130"/>
      <c r="Q247" s="130"/>
      <c r="R247" s="130"/>
      <c r="S247" s="14"/>
      <c r="T247" s="14"/>
      <c r="U247" s="14"/>
    </row>
    <row r="248" spans="1:21" x14ac:dyDescent="0.25">
      <c r="A248" s="230">
        <f>D5-4</f>
        <v>2020</v>
      </c>
      <c r="B248" s="231"/>
      <c r="C248" s="232">
        <f>B12</f>
        <v>0</v>
      </c>
      <c r="D248" s="232"/>
      <c r="E248" s="107"/>
      <c r="F248" s="20"/>
      <c r="G248" s="18"/>
      <c r="H248" s="23"/>
      <c r="I248" s="2">
        <f t="shared" ref="I248:I251" si="50">IFERROR(F248*100/C248,0)</f>
        <v>0</v>
      </c>
      <c r="J248" s="130"/>
      <c r="K248" s="130"/>
      <c r="L248" s="130"/>
      <c r="M248" s="130"/>
      <c r="N248" s="130"/>
      <c r="O248" s="130"/>
      <c r="P248" s="130"/>
      <c r="Q248" s="130"/>
      <c r="R248" s="130"/>
      <c r="S248" s="14"/>
      <c r="T248" s="14"/>
      <c r="U248" s="14"/>
    </row>
    <row r="249" spans="1:21" x14ac:dyDescent="0.25">
      <c r="A249" s="230">
        <f>D5-3</f>
        <v>2021</v>
      </c>
      <c r="B249" s="231"/>
      <c r="C249" s="232">
        <f>B13</f>
        <v>0</v>
      </c>
      <c r="D249" s="232"/>
      <c r="E249" s="107"/>
      <c r="F249" s="20"/>
      <c r="G249" s="18"/>
      <c r="H249" s="23"/>
      <c r="I249" s="2">
        <f t="shared" si="50"/>
        <v>0</v>
      </c>
      <c r="J249" s="130"/>
      <c r="K249" s="130"/>
      <c r="L249" s="130"/>
      <c r="M249" s="130"/>
      <c r="N249" s="130"/>
      <c r="O249" s="130"/>
      <c r="P249" s="130"/>
      <c r="Q249" s="130"/>
      <c r="R249" s="130"/>
      <c r="S249" s="14"/>
      <c r="T249" s="14"/>
      <c r="U249" s="14"/>
    </row>
    <row r="250" spans="1:21" x14ac:dyDescent="0.25">
      <c r="A250" s="230">
        <f>D5-2</f>
        <v>2022</v>
      </c>
      <c r="B250" s="231"/>
      <c r="C250" s="232">
        <f>B14</f>
        <v>0</v>
      </c>
      <c r="D250" s="232"/>
      <c r="E250" s="22"/>
      <c r="F250" s="23"/>
      <c r="G250" s="18"/>
      <c r="H250" s="23"/>
      <c r="I250" s="2">
        <f t="shared" si="50"/>
        <v>0</v>
      </c>
      <c r="J250" s="130"/>
      <c r="K250" s="130"/>
      <c r="L250" s="130"/>
      <c r="M250" s="130"/>
      <c r="N250" s="130"/>
      <c r="O250" s="130"/>
      <c r="P250" s="130"/>
      <c r="Q250" s="130"/>
      <c r="R250" s="130"/>
      <c r="S250" s="14"/>
      <c r="T250" s="14"/>
      <c r="U250" s="14"/>
    </row>
    <row r="251" spans="1:21" x14ac:dyDescent="0.25">
      <c r="A251" s="230">
        <f>D5-1</f>
        <v>2023</v>
      </c>
      <c r="B251" s="231"/>
      <c r="C251" s="232">
        <f>B15</f>
        <v>0</v>
      </c>
      <c r="D251" s="232"/>
      <c r="E251" s="22"/>
      <c r="F251" s="23"/>
      <c r="G251" s="18"/>
      <c r="H251" s="23"/>
      <c r="I251" s="2">
        <f t="shared" si="50"/>
        <v>0</v>
      </c>
      <c r="J251" s="130"/>
      <c r="K251" s="130"/>
      <c r="L251" s="130"/>
      <c r="M251" s="130"/>
      <c r="N251" s="130"/>
      <c r="O251" s="130"/>
      <c r="P251" s="130"/>
      <c r="Q251" s="130"/>
      <c r="R251" s="130"/>
      <c r="S251" s="14"/>
      <c r="T251" s="14"/>
      <c r="U251" s="14"/>
    </row>
    <row r="252" spans="1:21" x14ac:dyDescent="0.25">
      <c r="A252" s="130"/>
      <c r="B252" s="130"/>
      <c r="C252" s="130"/>
      <c r="D252" s="130"/>
      <c r="E252" s="130"/>
      <c r="F252" s="130"/>
      <c r="G252" s="130"/>
      <c r="H252" s="130"/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4"/>
      <c r="T252" s="14"/>
      <c r="U252" s="14"/>
    </row>
    <row r="253" spans="1:21" x14ac:dyDescent="0.25">
      <c r="A253" s="203" t="s">
        <v>278</v>
      </c>
      <c r="B253" s="203"/>
      <c r="C253" s="203"/>
      <c r="D253" s="203"/>
      <c r="E253" s="203"/>
      <c r="F253" s="203"/>
      <c r="G253" s="203"/>
      <c r="H253" s="203"/>
      <c r="I253" s="203"/>
      <c r="J253" s="203"/>
      <c r="K253" s="203"/>
      <c r="L253" s="130"/>
      <c r="M253" s="130"/>
      <c r="N253" s="130"/>
      <c r="O253" s="130"/>
      <c r="P253" s="130"/>
      <c r="Q253" s="130"/>
      <c r="R253" s="130"/>
      <c r="S253" s="14"/>
      <c r="T253" s="14"/>
      <c r="U253" s="14"/>
    </row>
    <row r="254" spans="1:21" ht="51" x14ac:dyDescent="0.25">
      <c r="A254" s="105" t="s">
        <v>6</v>
      </c>
      <c r="B254" s="105" t="s">
        <v>8</v>
      </c>
      <c r="C254" s="222" t="s">
        <v>95</v>
      </c>
      <c r="D254" s="222"/>
      <c r="E254" s="105" t="s">
        <v>9</v>
      </c>
      <c r="F254" s="130"/>
      <c r="G254" s="130"/>
      <c r="H254" s="130"/>
      <c r="I254" s="130"/>
      <c r="J254" s="130"/>
      <c r="K254" s="130"/>
      <c r="L254" s="130"/>
      <c r="M254" s="130"/>
      <c r="N254" s="130"/>
      <c r="O254" s="130"/>
      <c r="P254" s="130"/>
      <c r="Q254" s="130"/>
      <c r="R254" s="130"/>
      <c r="S254" s="14"/>
      <c r="T254" s="14"/>
      <c r="U254" s="14"/>
    </row>
    <row r="255" spans="1:21" x14ac:dyDescent="0.25">
      <c r="A255" s="105">
        <f>D5-5</f>
        <v>2019</v>
      </c>
      <c r="B255" s="108">
        <f>D11</f>
        <v>0</v>
      </c>
      <c r="C255" s="228"/>
      <c r="D255" s="229"/>
      <c r="E255" s="108">
        <f>IFERROR(C255/B255*100,0)</f>
        <v>0</v>
      </c>
      <c r="F255" s="130"/>
      <c r="G255" s="130"/>
      <c r="H255" s="130"/>
      <c r="I255" s="130"/>
      <c r="J255" s="130"/>
      <c r="K255" s="130"/>
      <c r="L255" s="130"/>
      <c r="M255" s="130"/>
      <c r="N255" s="130"/>
      <c r="O255" s="130"/>
      <c r="P255" s="130"/>
      <c r="Q255" s="130"/>
      <c r="R255" s="130"/>
      <c r="S255" s="14"/>
      <c r="T255" s="14"/>
      <c r="U255" s="14"/>
    </row>
    <row r="256" spans="1:21" x14ac:dyDescent="0.25">
      <c r="A256" s="105">
        <f>D5-4</f>
        <v>2020</v>
      </c>
      <c r="B256" s="108">
        <f>D12</f>
        <v>0</v>
      </c>
      <c r="C256" s="228"/>
      <c r="D256" s="229"/>
      <c r="E256" s="108">
        <f>IFERROR(C256/B256*100,0)</f>
        <v>0</v>
      </c>
      <c r="F256" s="130"/>
      <c r="G256" s="130"/>
      <c r="H256" s="130"/>
      <c r="I256" s="130"/>
      <c r="J256" s="130"/>
      <c r="K256" s="130"/>
      <c r="L256" s="130"/>
      <c r="M256" s="130"/>
      <c r="N256" s="130"/>
      <c r="O256" s="130"/>
      <c r="P256" s="130"/>
      <c r="Q256" s="130"/>
      <c r="R256" s="130"/>
      <c r="S256" s="14"/>
      <c r="T256" s="14"/>
      <c r="U256" s="14"/>
    </row>
    <row r="257" spans="1:21" x14ac:dyDescent="0.25">
      <c r="A257" s="105">
        <f>D5-3</f>
        <v>2021</v>
      </c>
      <c r="B257" s="108">
        <f>D13</f>
        <v>0</v>
      </c>
      <c r="C257" s="228"/>
      <c r="D257" s="229"/>
      <c r="E257" s="108">
        <f>IFERROR(C257/B257*100,0)</f>
        <v>0</v>
      </c>
      <c r="F257" s="130"/>
      <c r="G257" s="130"/>
      <c r="H257" s="130"/>
      <c r="I257" s="130"/>
      <c r="J257" s="130"/>
      <c r="K257" s="130"/>
      <c r="L257" s="130"/>
      <c r="M257" s="130"/>
      <c r="N257" s="130"/>
      <c r="O257" s="130"/>
      <c r="P257" s="130"/>
      <c r="Q257" s="130"/>
      <c r="R257" s="130"/>
      <c r="S257" s="14"/>
      <c r="T257" s="14"/>
      <c r="U257" s="14"/>
    </row>
    <row r="258" spans="1:21" x14ac:dyDescent="0.25">
      <c r="A258" s="105">
        <f>D5-2</f>
        <v>2022</v>
      </c>
      <c r="B258" s="108">
        <f>D14</f>
        <v>0</v>
      </c>
      <c r="C258" s="228"/>
      <c r="D258" s="229"/>
      <c r="E258" s="108">
        <f>IFERROR(C258/B258*100,0)</f>
        <v>0</v>
      </c>
      <c r="F258" s="130"/>
      <c r="G258" s="130"/>
      <c r="H258" s="130"/>
      <c r="I258" s="130"/>
      <c r="J258" s="130"/>
      <c r="K258" s="130"/>
      <c r="L258" s="130"/>
      <c r="M258" s="130"/>
      <c r="N258" s="130"/>
      <c r="O258" s="130"/>
      <c r="P258" s="130"/>
      <c r="Q258" s="130"/>
      <c r="R258" s="130"/>
      <c r="S258" s="14"/>
      <c r="T258" s="14"/>
      <c r="U258" s="14"/>
    </row>
    <row r="259" spans="1:21" x14ac:dyDescent="0.25">
      <c r="A259" s="105">
        <f>D5-1</f>
        <v>2023</v>
      </c>
      <c r="B259" s="108">
        <f>D15</f>
        <v>0</v>
      </c>
      <c r="C259" s="228"/>
      <c r="D259" s="229"/>
      <c r="E259" s="108">
        <f>IFERROR(C259/B259*100,0)</f>
        <v>0</v>
      </c>
      <c r="F259" s="130"/>
      <c r="G259" s="130"/>
      <c r="H259" s="130"/>
      <c r="I259" s="130"/>
      <c r="J259" s="130"/>
      <c r="K259" s="130"/>
      <c r="L259" s="130"/>
      <c r="M259" s="130"/>
      <c r="N259" s="130"/>
      <c r="O259" s="130"/>
      <c r="P259" s="130"/>
      <c r="Q259" s="130"/>
      <c r="R259" s="130"/>
      <c r="S259" s="14"/>
      <c r="T259" s="14"/>
      <c r="U259" s="14"/>
    </row>
    <row r="260" spans="1:21" x14ac:dyDescent="0.25">
      <c r="A260" s="130"/>
      <c r="B260" s="130"/>
      <c r="C260" s="130"/>
      <c r="D260" s="130"/>
      <c r="E260" s="130"/>
      <c r="F260" s="130"/>
      <c r="G260" s="130"/>
      <c r="H260" s="130"/>
      <c r="I260" s="130"/>
      <c r="J260" s="130"/>
      <c r="K260" s="130"/>
      <c r="L260" s="130"/>
      <c r="M260" s="130"/>
      <c r="N260" s="130"/>
      <c r="O260" s="130"/>
      <c r="P260" s="130"/>
      <c r="Q260" s="130"/>
      <c r="R260" s="130"/>
      <c r="S260" s="14"/>
      <c r="T260" s="14"/>
      <c r="U260" s="14"/>
    </row>
    <row r="261" spans="1:21" x14ac:dyDescent="0.25">
      <c r="A261" s="203" t="s">
        <v>280</v>
      </c>
      <c r="B261" s="203"/>
      <c r="C261" s="203"/>
      <c r="D261" s="203"/>
      <c r="E261" s="203"/>
      <c r="F261" s="203"/>
      <c r="G261" s="203"/>
      <c r="H261" s="203"/>
      <c r="I261" s="203"/>
      <c r="J261" s="203"/>
      <c r="K261" s="130"/>
      <c r="L261" s="130"/>
      <c r="M261" s="130"/>
      <c r="N261" s="130"/>
      <c r="O261" s="130"/>
      <c r="P261" s="130"/>
      <c r="Q261" s="130"/>
      <c r="R261" s="130"/>
      <c r="S261" s="14"/>
      <c r="T261" s="14"/>
      <c r="U261" s="14"/>
    </row>
    <row r="262" spans="1:21" ht="28.5" customHeight="1" x14ac:dyDescent="0.25">
      <c r="A262" s="222" t="s">
        <v>6</v>
      </c>
      <c r="B262" s="204" t="s">
        <v>96</v>
      </c>
      <c r="C262" s="205"/>
      <c r="D262" s="222" t="s">
        <v>97</v>
      </c>
      <c r="E262" s="222"/>
      <c r="F262" s="204" t="s">
        <v>98</v>
      </c>
      <c r="G262" s="205"/>
      <c r="H262" s="204" t="s">
        <v>99</v>
      </c>
      <c r="I262" s="205"/>
      <c r="J262" s="130"/>
      <c r="K262" s="130"/>
      <c r="L262" s="130"/>
      <c r="M262" s="130"/>
      <c r="N262" s="130"/>
      <c r="O262" s="130"/>
      <c r="P262" s="130"/>
      <c r="Q262" s="130"/>
      <c r="R262" s="130"/>
      <c r="S262" s="14"/>
      <c r="T262" s="14"/>
      <c r="U262" s="14"/>
    </row>
    <row r="263" spans="1:21" x14ac:dyDescent="0.25">
      <c r="A263" s="222"/>
      <c r="B263" s="204" t="s">
        <v>11</v>
      </c>
      <c r="C263" s="205"/>
      <c r="D263" s="105" t="s">
        <v>11</v>
      </c>
      <c r="E263" s="105" t="s">
        <v>9</v>
      </c>
      <c r="F263" s="105" t="s">
        <v>11</v>
      </c>
      <c r="G263" s="105" t="s">
        <v>9</v>
      </c>
      <c r="H263" s="105" t="s">
        <v>11</v>
      </c>
      <c r="I263" s="105" t="s">
        <v>9</v>
      </c>
      <c r="J263" s="130"/>
      <c r="K263" s="130"/>
      <c r="L263" s="130"/>
      <c r="M263" s="130"/>
      <c r="N263" s="130"/>
      <c r="O263" s="130"/>
      <c r="P263" s="130"/>
      <c r="Q263" s="130"/>
      <c r="R263" s="130"/>
      <c r="S263" s="14"/>
      <c r="T263" s="14"/>
      <c r="U263" s="14"/>
    </row>
    <row r="264" spans="1:21" x14ac:dyDescent="0.25">
      <c r="A264" s="105">
        <f>D5-5</f>
        <v>2019</v>
      </c>
      <c r="B264" s="191">
        <f>D11</f>
        <v>0</v>
      </c>
      <c r="C264" s="192"/>
      <c r="D264" s="20"/>
      <c r="E264" s="108">
        <f>IFERROR(D264/B264*100,0)</f>
        <v>0</v>
      </c>
      <c r="F264" s="20"/>
      <c r="G264" s="108">
        <f>IFERROR(F264/B264*100,0)</f>
        <v>0</v>
      </c>
      <c r="H264" s="20"/>
      <c r="I264" s="108">
        <f>IFERROR(H264/B264*100,0)</f>
        <v>0</v>
      </c>
      <c r="J264" s="130"/>
      <c r="K264" s="130"/>
      <c r="L264" s="130"/>
      <c r="M264" s="130"/>
      <c r="N264" s="130"/>
      <c r="O264" s="130"/>
      <c r="P264" s="130"/>
      <c r="Q264" s="130"/>
      <c r="R264" s="130"/>
      <c r="S264" s="14"/>
      <c r="T264" s="14"/>
      <c r="U264" s="14"/>
    </row>
    <row r="265" spans="1:21" x14ac:dyDescent="0.25">
      <c r="A265" s="105">
        <f>D5-4</f>
        <v>2020</v>
      </c>
      <c r="B265" s="191">
        <f>D12</f>
        <v>0</v>
      </c>
      <c r="C265" s="192"/>
      <c r="D265" s="20"/>
      <c r="E265" s="108">
        <f>IFERROR(D265/B265*100,0)</f>
        <v>0</v>
      </c>
      <c r="F265" s="20"/>
      <c r="G265" s="108">
        <f>IFERROR(F265/B265*100,0)</f>
        <v>0</v>
      </c>
      <c r="H265" s="20"/>
      <c r="I265" s="108">
        <f>IFERROR(H265/B265*100,0)</f>
        <v>0</v>
      </c>
      <c r="J265" s="130"/>
      <c r="K265" s="130"/>
      <c r="L265" s="130"/>
      <c r="M265" s="130"/>
      <c r="N265" s="130"/>
      <c r="O265" s="130"/>
      <c r="P265" s="130"/>
      <c r="Q265" s="130"/>
      <c r="R265" s="130"/>
      <c r="S265" s="14"/>
      <c r="T265" s="14"/>
      <c r="U265" s="14"/>
    </row>
    <row r="266" spans="1:21" x14ac:dyDescent="0.25">
      <c r="A266" s="105">
        <f>D5-3</f>
        <v>2021</v>
      </c>
      <c r="B266" s="191">
        <f>D13</f>
        <v>0</v>
      </c>
      <c r="C266" s="192"/>
      <c r="D266" s="20"/>
      <c r="E266" s="108">
        <f>IFERROR(D266/B266*100,0)</f>
        <v>0</v>
      </c>
      <c r="F266" s="20"/>
      <c r="G266" s="108">
        <f>IFERROR(F266/B266*100,0)</f>
        <v>0</v>
      </c>
      <c r="H266" s="20"/>
      <c r="I266" s="108">
        <f>IFERROR(H266/B266*100,0)</f>
        <v>0</v>
      </c>
      <c r="J266" s="130"/>
      <c r="K266" s="130"/>
      <c r="L266" s="130"/>
      <c r="M266" s="130"/>
      <c r="N266" s="130"/>
      <c r="O266" s="130"/>
      <c r="P266" s="130"/>
      <c r="Q266" s="130"/>
      <c r="R266" s="130"/>
      <c r="S266" s="14"/>
      <c r="T266" s="14"/>
      <c r="U266" s="14"/>
    </row>
    <row r="267" spans="1:21" x14ac:dyDescent="0.25">
      <c r="A267" s="105">
        <f>D5-2</f>
        <v>2022</v>
      </c>
      <c r="B267" s="191">
        <f>D14</f>
        <v>0</v>
      </c>
      <c r="C267" s="192"/>
      <c r="D267" s="20"/>
      <c r="E267" s="108">
        <f>IFERROR(D267/B267*100,0)</f>
        <v>0</v>
      </c>
      <c r="F267" s="20"/>
      <c r="G267" s="108">
        <f>IFERROR(F267/B267*100,0)</f>
        <v>0</v>
      </c>
      <c r="H267" s="20"/>
      <c r="I267" s="108">
        <f>IFERROR(H267/B267*100,0)</f>
        <v>0</v>
      </c>
      <c r="J267" s="130"/>
      <c r="K267" s="130"/>
      <c r="L267" s="130"/>
      <c r="M267" s="130"/>
      <c r="N267" s="130"/>
      <c r="O267" s="130"/>
      <c r="P267" s="130"/>
      <c r="Q267" s="130"/>
      <c r="R267" s="130"/>
      <c r="S267" s="14"/>
      <c r="T267" s="14"/>
      <c r="U267" s="14"/>
    </row>
    <row r="268" spans="1:21" x14ac:dyDescent="0.25">
      <c r="A268" s="105">
        <f>D5-1</f>
        <v>2023</v>
      </c>
      <c r="B268" s="191">
        <f>D15</f>
        <v>0</v>
      </c>
      <c r="C268" s="192"/>
      <c r="D268" s="20"/>
      <c r="E268" s="108">
        <f>IFERROR(D268/B268*100,0)</f>
        <v>0</v>
      </c>
      <c r="F268" s="20"/>
      <c r="G268" s="108">
        <f>IFERROR(F268/B268*100,0)</f>
        <v>0</v>
      </c>
      <c r="H268" s="20"/>
      <c r="I268" s="108">
        <f>IFERROR(H268/B268*100,0)</f>
        <v>0</v>
      </c>
      <c r="J268" s="130"/>
      <c r="K268" s="130"/>
      <c r="L268" s="130"/>
      <c r="M268" s="130"/>
      <c r="N268" s="130"/>
      <c r="O268" s="130"/>
      <c r="P268" s="130"/>
      <c r="Q268" s="130"/>
      <c r="R268" s="130"/>
      <c r="S268" s="14"/>
      <c r="T268" s="14"/>
      <c r="U268" s="14"/>
    </row>
    <row r="269" spans="1:21" x14ac:dyDescent="0.25">
      <c r="A269" s="130"/>
      <c r="B269" s="130"/>
      <c r="C269" s="130"/>
      <c r="D269" s="130"/>
      <c r="E269" s="130"/>
      <c r="F269" s="130"/>
      <c r="G269" s="130"/>
      <c r="H269" s="130"/>
      <c r="I269" s="130"/>
      <c r="J269" s="130"/>
      <c r="K269" s="130"/>
      <c r="L269" s="130"/>
      <c r="M269" s="130"/>
      <c r="N269" s="130"/>
      <c r="O269" s="130"/>
      <c r="P269" s="130"/>
      <c r="Q269" s="130"/>
      <c r="R269" s="130"/>
      <c r="S269" s="14"/>
      <c r="T269" s="14"/>
      <c r="U269" s="14"/>
    </row>
    <row r="270" spans="1:21" x14ac:dyDescent="0.25">
      <c r="A270" s="203" t="s">
        <v>281</v>
      </c>
      <c r="B270" s="203"/>
      <c r="C270" s="203"/>
      <c r="D270" s="203"/>
      <c r="E270" s="203"/>
      <c r="F270" s="203"/>
      <c r="G270" s="203"/>
      <c r="H270" s="203"/>
      <c r="I270" s="203"/>
      <c r="J270" s="130"/>
      <c r="K270" s="130"/>
      <c r="L270" s="130"/>
      <c r="M270" s="130"/>
      <c r="N270" s="130"/>
      <c r="O270" s="130"/>
      <c r="P270" s="130"/>
      <c r="Q270" s="130"/>
      <c r="R270" s="130"/>
      <c r="S270" s="14"/>
      <c r="T270" s="14"/>
      <c r="U270" s="14"/>
    </row>
    <row r="271" spans="1:21" x14ac:dyDescent="0.25">
      <c r="A271" s="210" t="s">
        <v>6</v>
      </c>
      <c r="B271" s="210" t="s">
        <v>27</v>
      </c>
      <c r="C271" s="210" t="s">
        <v>28</v>
      </c>
      <c r="D271" s="210" t="s">
        <v>29</v>
      </c>
      <c r="E271" s="210" t="s">
        <v>258</v>
      </c>
      <c r="F271" s="130"/>
      <c r="G271" s="130"/>
      <c r="H271" s="130"/>
      <c r="I271" s="130"/>
      <c r="J271" s="130"/>
      <c r="K271" s="130"/>
      <c r="L271" s="130"/>
      <c r="M271" s="130"/>
      <c r="N271" s="130"/>
      <c r="O271" s="130"/>
      <c r="P271" s="130"/>
      <c r="Q271" s="130"/>
      <c r="R271" s="130"/>
      <c r="S271" s="14"/>
      <c r="T271" s="14"/>
      <c r="U271" s="14"/>
    </row>
    <row r="272" spans="1:21" ht="17.25" customHeight="1" x14ac:dyDescent="0.25">
      <c r="A272" s="211"/>
      <c r="B272" s="211"/>
      <c r="C272" s="184"/>
      <c r="D272" s="184"/>
      <c r="E272" s="198"/>
      <c r="F272" s="130"/>
      <c r="G272" s="130"/>
      <c r="H272" s="130"/>
      <c r="I272" s="130"/>
      <c r="J272" s="130"/>
      <c r="K272" s="130"/>
      <c r="L272" s="130"/>
      <c r="M272" s="130"/>
      <c r="N272" s="130"/>
      <c r="O272" s="130"/>
      <c r="P272" s="130"/>
      <c r="Q272" s="130"/>
      <c r="R272" s="130"/>
      <c r="S272" s="14"/>
      <c r="T272" s="14"/>
      <c r="U272" s="14"/>
    </row>
    <row r="273" spans="1:21" ht="24" customHeight="1" x14ac:dyDescent="0.25">
      <c r="A273" s="204" t="s">
        <v>100</v>
      </c>
      <c r="B273" s="208"/>
      <c r="C273" s="208"/>
      <c r="D273" s="208"/>
      <c r="E273" s="205"/>
      <c r="F273" s="130"/>
      <c r="G273" s="130"/>
      <c r="H273" s="130"/>
      <c r="I273" s="130"/>
      <c r="J273" s="130"/>
      <c r="K273" s="130"/>
      <c r="L273" s="130"/>
      <c r="M273" s="130"/>
      <c r="N273" s="130"/>
      <c r="O273" s="130"/>
      <c r="P273" s="130"/>
      <c r="Q273" s="130"/>
      <c r="R273" s="130"/>
      <c r="S273" s="14"/>
      <c r="T273" s="14"/>
      <c r="U273" s="14"/>
    </row>
    <row r="274" spans="1:21" x14ac:dyDescent="0.25">
      <c r="A274" s="111">
        <f>D5-5</f>
        <v>2019</v>
      </c>
      <c r="B274" s="2">
        <f>J63</f>
        <v>0</v>
      </c>
      <c r="C274" s="2">
        <f>J69</f>
        <v>0</v>
      </c>
      <c r="D274" s="2">
        <f>J75</f>
        <v>0</v>
      </c>
      <c r="E274" s="2">
        <f>J81</f>
        <v>0</v>
      </c>
      <c r="F274" s="130"/>
      <c r="G274" s="130"/>
      <c r="H274" s="130"/>
      <c r="I274" s="130"/>
      <c r="J274" s="130"/>
      <c r="K274" s="130"/>
      <c r="L274" s="130"/>
      <c r="M274" s="130"/>
      <c r="N274" s="130"/>
      <c r="O274" s="130"/>
      <c r="P274" s="130"/>
      <c r="Q274" s="130"/>
      <c r="R274" s="130"/>
      <c r="S274" s="14"/>
      <c r="T274" s="14"/>
      <c r="U274" s="14"/>
    </row>
    <row r="275" spans="1:21" x14ac:dyDescent="0.25">
      <c r="A275" s="111">
        <f>D5-4</f>
        <v>2020</v>
      </c>
      <c r="B275" s="2">
        <f>J64</f>
        <v>0</v>
      </c>
      <c r="C275" s="2">
        <f>J70</f>
        <v>0</v>
      </c>
      <c r="D275" s="2">
        <f>J76</f>
        <v>0</v>
      </c>
      <c r="E275" s="2">
        <f>J82</f>
        <v>0</v>
      </c>
      <c r="F275" s="130"/>
      <c r="G275" s="130"/>
      <c r="H275" s="130"/>
      <c r="I275" s="130"/>
      <c r="J275" s="130"/>
      <c r="K275" s="130"/>
      <c r="L275" s="130"/>
      <c r="M275" s="130"/>
      <c r="N275" s="130"/>
      <c r="O275" s="130"/>
      <c r="P275" s="130"/>
      <c r="Q275" s="130"/>
      <c r="R275" s="130"/>
      <c r="S275" s="14"/>
      <c r="T275" s="14"/>
      <c r="U275" s="14"/>
    </row>
    <row r="276" spans="1:21" x14ac:dyDescent="0.25">
      <c r="A276" s="111">
        <f>D5-3</f>
        <v>2021</v>
      </c>
      <c r="B276" s="2">
        <f>J65</f>
        <v>0</v>
      </c>
      <c r="C276" s="2">
        <f>J71</f>
        <v>0</v>
      </c>
      <c r="D276" s="2">
        <f>J77</f>
        <v>0</v>
      </c>
      <c r="E276" s="2">
        <f>J83</f>
        <v>0</v>
      </c>
      <c r="F276" s="130"/>
      <c r="G276" s="130"/>
      <c r="H276" s="130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4"/>
      <c r="T276" s="14"/>
      <c r="U276" s="14"/>
    </row>
    <row r="277" spans="1:21" x14ac:dyDescent="0.25">
      <c r="A277" s="111">
        <f>D5-2</f>
        <v>2022</v>
      </c>
      <c r="B277" s="2">
        <f>J66</f>
        <v>0</v>
      </c>
      <c r="C277" s="2">
        <f>J72</f>
        <v>0</v>
      </c>
      <c r="D277" s="2">
        <f>J78</f>
        <v>0</v>
      </c>
      <c r="E277" s="2">
        <f>J84</f>
        <v>0</v>
      </c>
      <c r="F277" s="130"/>
      <c r="G277" s="130"/>
      <c r="H277" s="130"/>
      <c r="I277" s="130"/>
      <c r="J277" s="130"/>
      <c r="K277" s="130"/>
      <c r="L277" s="130"/>
      <c r="M277" s="130"/>
      <c r="N277" s="130"/>
      <c r="O277" s="130"/>
      <c r="P277" s="130"/>
      <c r="Q277" s="130"/>
      <c r="R277" s="130"/>
      <c r="S277" s="14"/>
      <c r="T277" s="14"/>
      <c r="U277" s="14"/>
    </row>
    <row r="278" spans="1:21" x14ac:dyDescent="0.25">
      <c r="A278" s="111">
        <f>D5-1</f>
        <v>2023</v>
      </c>
      <c r="B278" s="2">
        <f>J67</f>
        <v>0</v>
      </c>
      <c r="C278" s="2">
        <f>J73</f>
        <v>0</v>
      </c>
      <c r="D278" s="2">
        <f>J79</f>
        <v>0</v>
      </c>
      <c r="E278" s="2">
        <f>J85</f>
        <v>0</v>
      </c>
      <c r="F278" s="130"/>
      <c r="G278" s="130"/>
      <c r="H278" s="130"/>
      <c r="I278" s="130"/>
      <c r="J278" s="130"/>
      <c r="K278" s="130"/>
      <c r="L278" s="130"/>
      <c r="M278" s="130"/>
      <c r="N278" s="130"/>
      <c r="O278" s="130"/>
      <c r="P278" s="130"/>
      <c r="Q278" s="130"/>
      <c r="R278" s="130"/>
      <c r="S278" s="14"/>
      <c r="T278" s="14"/>
      <c r="U278" s="14"/>
    </row>
    <row r="279" spans="1:21" ht="24" customHeight="1" x14ac:dyDescent="0.25">
      <c r="A279" s="204" t="s">
        <v>101</v>
      </c>
      <c r="B279" s="208"/>
      <c r="C279" s="208"/>
      <c r="D279" s="208"/>
      <c r="E279" s="205"/>
      <c r="F279" s="130"/>
      <c r="G279" s="130"/>
      <c r="H279" s="130"/>
      <c r="I279" s="130"/>
      <c r="J279" s="130"/>
      <c r="K279" s="130"/>
      <c r="L279" s="130"/>
      <c r="M279" s="130"/>
      <c r="N279" s="130"/>
      <c r="O279" s="130"/>
      <c r="P279" s="130"/>
      <c r="Q279" s="130"/>
      <c r="R279" s="130"/>
      <c r="S279" s="14"/>
      <c r="T279" s="14"/>
      <c r="U279" s="14"/>
    </row>
    <row r="280" spans="1:21" x14ac:dyDescent="0.25">
      <c r="A280" s="111">
        <f>D5-5</f>
        <v>2019</v>
      </c>
      <c r="B280" s="2">
        <f>IFERROR(B274*100/D11,0)</f>
        <v>0</v>
      </c>
      <c r="C280" s="2">
        <f>IFERROR(C274*100/D11,0)</f>
        <v>0</v>
      </c>
      <c r="D280" s="2">
        <f>IFERROR(D274*100/D11,0)</f>
        <v>0</v>
      </c>
      <c r="E280" s="2">
        <f>IFERROR(E274*100/D11,0)</f>
        <v>0</v>
      </c>
      <c r="F280" s="130"/>
      <c r="G280" s="130"/>
      <c r="H280" s="130"/>
      <c r="I280" s="130"/>
      <c r="J280" s="130"/>
      <c r="K280" s="130"/>
      <c r="L280" s="130"/>
      <c r="M280" s="130"/>
      <c r="N280" s="130"/>
      <c r="O280" s="130"/>
      <c r="P280" s="130"/>
      <c r="Q280" s="130"/>
      <c r="R280" s="130"/>
      <c r="S280" s="14"/>
      <c r="T280" s="14"/>
      <c r="U280" s="14"/>
    </row>
    <row r="281" spans="1:21" x14ac:dyDescent="0.25">
      <c r="A281" s="111">
        <f>D5-4</f>
        <v>2020</v>
      </c>
      <c r="B281" s="2">
        <f>IFERROR(B275*100/D12,0)</f>
        <v>0</v>
      </c>
      <c r="C281" s="2">
        <f>IFERROR(C275*100/D12,0)</f>
        <v>0</v>
      </c>
      <c r="D281" s="2">
        <f>IFERROR(D275*100/D12,0)</f>
        <v>0</v>
      </c>
      <c r="E281" s="2">
        <f>IFERROR(E275*100/D12,0)</f>
        <v>0</v>
      </c>
      <c r="F281" s="130"/>
      <c r="G281" s="130"/>
      <c r="H281" s="130"/>
      <c r="I281" s="130"/>
      <c r="J281" s="130"/>
      <c r="K281" s="130"/>
      <c r="L281" s="130"/>
      <c r="M281" s="130"/>
      <c r="N281" s="130"/>
      <c r="O281" s="130"/>
      <c r="P281" s="130"/>
      <c r="Q281" s="130"/>
      <c r="R281" s="130"/>
      <c r="S281" s="14"/>
      <c r="T281" s="14"/>
      <c r="U281" s="14"/>
    </row>
    <row r="282" spans="1:21" x14ac:dyDescent="0.25">
      <c r="A282" s="111">
        <f>D5-3</f>
        <v>2021</v>
      </c>
      <c r="B282" s="2">
        <f>IFERROR(B276*100/D13,0)</f>
        <v>0</v>
      </c>
      <c r="C282" s="2">
        <f>IFERROR(C276*100/D13,0)</f>
        <v>0</v>
      </c>
      <c r="D282" s="2">
        <f>IFERROR(D276*100/D13,0)</f>
        <v>0</v>
      </c>
      <c r="E282" s="2">
        <f>IFERROR(E276*100/D13,0)</f>
        <v>0</v>
      </c>
      <c r="F282" s="130"/>
      <c r="G282" s="130"/>
      <c r="H282" s="130"/>
      <c r="I282" s="130"/>
      <c r="J282" s="130"/>
      <c r="K282" s="130"/>
      <c r="L282" s="130"/>
      <c r="M282" s="130"/>
      <c r="N282" s="130"/>
      <c r="O282" s="130"/>
      <c r="P282" s="130"/>
      <c r="Q282" s="130"/>
      <c r="R282" s="130"/>
      <c r="S282" s="14"/>
      <c r="T282" s="14"/>
      <c r="U282" s="14"/>
    </row>
    <row r="283" spans="1:21" x14ac:dyDescent="0.25">
      <c r="A283" s="111">
        <f>D5-2</f>
        <v>2022</v>
      </c>
      <c r="B283" s="2">
        <f>IFERROR(B277*100/D14,0)</f>
        <v>0</v>
      </c>
      <c r="C283" s="2">
        <f>IFERROR(C277*100/D14,0)</f>
        <v>0</v>
      </c>
      <c r="D283" s="2">
        <f>IFERROR(D277*100/D14,0)</f>
        <v>0</v>
      </c>
      <c r="E283" s="2">
        <f>IFERROR(E277*100/D14,0)</f>
        <v>0</v>
      </c>
      <c r="F283" s="130"/>
      <c r="G283" s="130"/>
      <c r="H283" s="130"/>
      <c r="I283" s="130"/>
      <c r="J283" s="130"/>
      <c r="K283" s="130"/>
      <c r="L283" s="130"/>
      <c r="M283" s="130"/>
      <c r="N283" s="130"/>
      <c r="O283" s="130"/>
      <c r="P283" s="130"/>
      <c r="Q283" s="130"/>
      <c r="R283" s="130"/>
      <c r="S283" s="14"/>
      <c r="T283" s="14"/>
      <c r="U283" s="14"/>
    </row>
    <row r="284" spans="1:21" x14ac:dyDescent="0.25">
      <c r="A284" s="111">
        <f>D5-1</f>
        <v>2023</v>
      </c>
      <c r="B284" s="2">
        <f>IFERROR(B278*100/D15,0)</f>
        <v>0</v>
      </c>
      <c r="C284" s="2">
        <f>IFERROR(C278*100/D15,0)</f>
        <v>0</v>
      </c>
      <c r="D284" s="2">
        <f>IFERROR(D278*100/D15,0)</f>
        <v>0</v>
      </c>
      <c r="E284" s="2">
        <f>IFERROR(E278*100/D15,0)</f>
        <v>0</v>
      </c>
      <c r="F284" s="130"/>
      <c r="G284" s="130"/>
      <c r="H284" s="130"/>
      <c r="I284" s="130"/>
      <c r="J284" s="130"/>
      <c r="K284" s="130"/>
      <c r="L284" s="130"/>
      <c r="M284" s="130"/>
      <c r="N284" s="130"/>
      <c r="O284" s="130"/>
      <c r="P284" s="130"/>
      <c r="Q284" s="130"/>
      <c r="R284" s="130"/>
      <c r="S284" s="14"/>
      <c r="T284" s="14"/>
      <c r="U284" s="14"/>
    </row>
    <row r="285" spans="1:21" x14ac:dyDescent="0.25">
      <c r="A285" s="24" t="s">
        <v>102</v>
      </c>
      <c r="B285" s="25"/>
      <c r="C285" s="106"/>
      <c r="D285" s="106"/>
      <c r="E285" s="104"/>
      <c r="F285" s="130"/>
      <c r="G285" s="130"/>
      <c r="H285" s="130"/>
      <c r="I285" s="130"/>
      <c r="J285" s="130"/>
      <c r="K285" s="130"/>
      <c r="L285" s="130"/>
      <c r="M285" s="130"/>
      <c r="N285" s="130"/>
      <c r="O285" s="130"/>
      <c r="P285" s="130"/>
      <c r="Q285" s="130"/>
      <c r="R285" s="130"/>
      <c r="S285" s="14"/>
      <c r="T285" s="14"/>
      <c r="U285" s="14"/>
    </row>
    <row r="286" spans="1:21" x14ac:dyDescent="0.25">
      <c r="A286" s="111"/>
      <c r="B286" s="21"/>
      <c r="C286" s="21"/>
      <c r="D286" s="21"/>
      <c r="E286" s="21"/>
      <c r="F286" s="130"/>
      <c r="G286" s="130"/>
      <c r="H286" s="130"/>
      <c r="I286" s="130"/>
      <c r="J286" s="130"/>
      <c r="K286" s="130"/>
      <c r="L286" s="130"/>
      <c r="M286" s="130"/>
      <c r="N286" s="130"/>
      <c r="O286" s="130"/>
      <c r="P286" s="130"/>
      <c r="Q286" s="130"/>
      <c r="R286" s="130"/>
      <c r="S286" s="14"/>
      <c r="T286" s="14"/>
      <c r="U286" s="14"/>
    </row>
    <row r="287" spans="1:21" x14ac:dyDescent="0.25">
      <c r="A287" s="130"/>
      <c r="B287" s="130"/>
      <c r="C287" s="130"/>
      <c r="D287" s="130"/>
      <c r="E287" s="130"/>
      <c r="F287" s="130"/>
      <c r="G287" s="130"/>
      <c r="H287" s="130"/>
      <c r="I287" s="130"/>
      <c r="J287" s="130"/>
      <c r="K287" s="130"/>
      <c r="L287" s="130"/>
      <c r="M287" s="130"/>
      <c r="N287" s="130"/>
      <c r="O287" s="130"/>
      <c r="P287" s="130"/>
      <c r="Q287" s="130"/>
      <c r="R287" s="130"/>
      <c r="S287" s="14"/>
      <c r="T287" s="14"/>
      <c r="U287" s="14"/>
    </row>
    <row r="288" spans="1:21" ht="27" customHeight="1" x14ac:dyDescent="0.25">
      <c r="A288" s="209" t="s">
        <v>287</v>
      </c>
      <c r="B288" s="209"/>
      <c r="C288" s="209"/>
      <c r="D288" s="209"/>
      <c r="E288" s="209"/>
      <c r="F288" s="209"/>
      <c r="G288" s="209"/>
      <c r="H288" s="209"/>
      <c r="I288" s="209"/>
      <c r="J288" s="209"/>
      <c r="K288" s="209"/>
      <c r="L288" s="209"/>
      <c r="M288" s="209"/>
      <c r="N288" s="209"/>
      <c r="O288" s="209"/>
      <c r="P288" s="209"/>
      <c r="Q288" s="209"/>
      <c r="R288" s="209"/>
      <c r="S288" s="14"/>
      <c r="T288" s="14"/>
      <c r="U288" s="14"/>
    </row>
    <row r="289" spans="1:21" ht="56.25" customHeight="1" x14ac:dyDescent="0.25">
      <c r="A289" s="111" t="s">
        <v>54</v>
      </c>
      <c r="B289" s="105" t="s">
        <v>193</v>
      </c>
      <c r="C289" s="105" t="s">
        <v>288</v>
      </c>
      <c r="D289" s="111" t="s">
        <v>194</v>
      </c>
      <c r="E289" s="105" t="s">
        <v>195</v>
      </c>
      <c r="F289" s="105" t="s">
        <v>196</v>
      </c>
      <c r="G289" s="105" t="s">
        <v>197</v>
      </c>
      <c r="H289" s="105" t="s">
        <v>198</v>
      </c>
      <c r="I289" s="130"/>
      <c r="J289" s="130"/>
      <c r="K289" s="130"/>
      <c r="L289" s="130"/>
      <c r="M289" s="130"/>
      <c r="N289" s="130"/>
      <c r="O289" s="130"/>
      <c r="P289" s="130"/>
      <c r="Q289" s="130"/>
      <c r="R289" s="130"/>
      <c r="S289" s="14"/>
      <c r="T289" s="14"/>
      <c r="U289" s="14"/>
    </row>
    <row r="290" spans="1:21" x14ac:dyDescent="0.25">
      <c r="A290" s="112"/>
      <c r="B290" s="110"/>
      <c r="C290" s="110"/>
      <c r="D290" s="110"/>
      <c r="E290" s="110"/>
      <c r="F290" s="110"/>
      <c r="G290" s="110"/>
      <c r="H290" s="110"/>
      <c r="I290" s="130"/>
      <c r="J290" s="130"/>
      <c r="K290" s="130"/>
      <c r="L290" s="130"/>
      <c r="M290" s="130"/>
      <c r="N290" s="130"/>
      <c r="O290" s="130"/>
      <c r="P290" s="130"/>
      <c r="Q290" s="130"/>
      <c r="R290" s="130"/>
      <c r="S290" s="14"/>
      <c r="T290" s="14"/>
      <c r="U290" s="14"/>
    </row>
    <row r="291" spans="1:21" x14ac:dyDescent="0.25">
      <c r="A291" s="112"/>
      <c r="B291" s="110"/>
      <c r="C291" s="110"/>
      <c r="D291" s="110"/>
      <c r="E291" s="110"/>
      <c r="F291" s="110"/>
      <c r="G291" s="110"/>
      <c r="H291" s="110"/>
      <c r="I291" s="130"/>
      <c r="J291" s="130"/>
      <c r="K291" s="130"/>
      <c r="L291" s="130"/>
      <c r="M291" s="130"/>
      <c r="N291" s="130"/>
      <c r="O291" s="130"/>
      <c r="P291" s="130"/>
      <c r="Q291" s="130"/>
      <c r="R291" s="130"/>
      <c r="S291" s="14"/>
      <c r="T291" s="14"/>
      <c r="U291" s="14"/>
    </row>
    <row r="292" spans="1:21" x14ac:dyDescent="0.25">
      <c r="A292" s="112"/>
      <c r="B292" s="110"/>
      <c r="C292" s="110"/>
      <c r="D292" s="110"/>
      <c r="E292" s="110"/>
      <c r="F292" s="110"/>
      <c r="G292" s="110"/>
      <c r="H292" s="110"/>
      <c r="I292" s="130"/>
      <c r="J292" s="130"/>
      <c r="K292" s="130"/>
      <c r="L292" s="130"/>
      <c r="M292" s="130"/>
      <c r="N292" s="130"/>
      <c r="O292" s="130"/>
      <c r="P292" s="130"/>
      <c r="Q292" s="130"/>
      <c r="R292" s="130"/>
      <c r="S292" s="14"/>
      <c r="T292" s="14"/>
      <c r="U292" s="14"/>
    </row>
    <row r="293" spans="1:21" x14ac:dyDescent="0.25">
      <c r="A293" s="112"/>
      <c r="B293" s="110"/>
      <c r="C293" s="110"/>
      <c r="D293" s="110"/>
      <c r="E293" s="110"/>
      <c r="F293" s="110"/>
      <c r="G293" s="110"/>
      <c r="H293" s="110"/>
      <c r="I293" s="130"/>
      <c r="J293" s="130"/>
      <c r="K293" s="130"/>
      <c r="L293" s="130"/>
      <c r="M293" s="130"/>
      <c r="N293" s="130"/>
      <c r="O293" s="130"/>
      <c r="P293" s="130"/>
      <c r="Q293" s="130"/>
      <c r="R293" s="130"/>
      <c r="S293" s="14"/>
      <c r="T293" s="14"/>
      <c r="U293" s="14"/>
    </row>
    <row r="294" spans="1:21" x14ac:dyDescent="0.25">
      <c r="A294" s="112"/>
      <c r="B294" s="110"/>
      <c r="C294" s="110"/>
      <c r="D294" s="110"/>
      <c r="E294" s="110"/>
      <c r="F294" s="110"/>
      <c r="G294" s="110"/>
      <c r="H294" s="110"/>
      <c r="I294" s="130"/>
      <c r="J294" s="130"/>
      <c r="K294" s="130"/>
      <c r="L294" s="130"/>
      <c r="M294" s="130"/>
      <c r="N294" s="130"/>
      <c r="O294" s="130"/>
      <c r="P294" s="130"/>
      <c r="Q294" s="130"/>
      <c r="R294" s="130"/>
      <c r="S294" s="14"/>
      <c r="T294" s="14"/>
      <c r="U294" s="14"/>
    </row>
    <row r="295" spans="1:21" x14ac:dyDescent="0.25">
      <c r="A295" s="112"/>
      <c r="B295" s="110"/>
      <c r="C295" s="110"/>
      <c r="D295" s="110"/>
      <c r="E295" s="110"/>
      <c r="F295" s="110"/>
      <c r="G295" s="110"/>
      <c r="H295" s="110"/>
      <c r="I295" s="130"/>
      <c r="J295" s="130"/>
      <c r="K295" s="130"/>
      <c r="L295" s="130"/>
      <c r="M295" s="130"/>
      <c r="N295" s="130"/>
      <c r="O295" s="130"/>
      <c r="P295" s="130"/>
      <c r="Q295" s="130"/>
      <c r="R295" s="130"/>
      <c r="S295" s="14"/>
      <c r="T295" s="14"/>
      <c r="U295" s="14"/>
    </row>
    <row r="296" spans="1:21" x14ac:dyDescent="0.25">
      <c r="A296" s="112"/>
      <c r="B296" s="110"/>
      <c r="C296" s="110"/>
      <c r="D296" s="110"/>
      <c r="E296" s="110"/>
      <c r="F296" s="110"/>
      <c r="G296" s="110"/>
      <c r="H296" s="110"/>
      <c r="I296" s="130"/>
      <c r="J296" s="130"/>
      <c r="K296" s="130"/>
      <c r="L296" s="130"/>
      <c r="M296" s="130"/>
      <c r="N296" s="130"/>
      <c r="O296" s="130"/>
      <c r="P296" s="130"/>
      <c r="Q296" s="130"/>
      <c r="R296" s="130"/>
      <c r="S296" s="14"/>
      <c r="T296" s="14"/>
      <c r="U296" s="14"/>
    </row>
    <row r="297" spans="1:21" x14ac:dyDescent="0.25">
      <c r="A297" s="130"/>
      <c r="B297" s="130"/>
      <c r="C297" s="130"/>
      <c r="D297" s="130"/>
      <c r="E297" s="130"/>
      <c r="F297" s="130"/>
      <c r="G297" s="130"/>
      <c r="H297" s="130"/>
      <c r="I297" s="130"/>
      <c r="J297" s="130"/>
      <c r="K297" s="130"/>
      <c r="L297" s="130"/>
      <c r="M297" s="130"/>
      <c r="N297" s="130"/>
      <c r="O297" s="130"/>
      <c r="P297" s="130"/>
      <c r="Q297" s="130"/>
      <c r="R297" s="130"/>
      <c r="S297" s="14"/>
      <c r="T297" s="14"/>
      <c r="U297" s="14"/>
    </row>
    <row r="298" spans="1:21" x14ac:dyDescent="0.25">
      <c r="A298" s="203" t="s">
        <v>104</v>
      </c>
      <c r="B298" s="203"/>
      <c r="C298" s="203"/>
      <c r="D298" s="203"/>
      <c r="E298" s="203"/>
      <c r="F298" s="203"/>
      <c r="G298" s="203"/>
      <c r="H298" s="203"/>
      <c r="I298" s="203"/>
      <c r="J298" s="203"/>
      <c r="K298" s="203"/>
      <c r="L298" s="203"/>
      <c r="M298" s="203"/>
      <c r="N298" s="203"/>
      <c r="O298" s="203"/>
      <c r="P298" s="203"/>
      <c r="Q298" s="130"/>
      <c r="R298" s="130"/>
      <c r="S298" s="14"/>
      <c r="T298" s="14"/>
      <c r="U298" s="14"/>
    </row>
    <row r="299" spans="1:21" ht="43.5" customHeight="1" x14ac:dyDescent="0.25">
      <c r="A299" s="105" t="s">
        <v>6</v>
      </c>
      <c r="B299" s="204" t="s">
        <v>7</v>
      </c>
      <c r="C299" s="205"/>
      <c r="D299" s="222" t="s">
        <v>105</v>
      </c>
      <c r="E299" s="190"/>
      <c r="F299" s="204" t="s">
        <v>106</v>
      </c>
      <c r="G299" s="205"/>
      <c r="H299" s="130"/>
      <c r="I299" s="130"/>
      <c r="J299" s="130"/>
      <c r="K299" s="130"/>
      <c r="L299" s="130"/>
      <c r="M299" s="130"/>
      <c r="N299" s="130"/>
      <c r="O299" s="130"/>
      <c r="P299" s="130"/>
      <c r="Q299" s="130"/>
      <c r="R299" s="130"/>
      <c r="S299" s="14"/>
      <c r="T299" s="14"/>
      <c r="U299" s="14"/>
    </row>
    <row r="300" spans="1:21" x14ac:dyDescent="0.25">
      <c r="A300" s="111">
        <f>D5-5</f>
        <v>2019</v>
      </c>
      <c r="B300" s="206">
        <f>B11</f>
        <v>0</v>
      </c>
      <c r="C300" s="207"/>
      <c r="D300" s="193"/>
      <c r="E300" s="194"/>
      <c r="F300" s="195">
        <f>IFERROR(D300*100/B300,0)</f>
        <v>0</v>
      </c>
      <c r="G300" s="196"/>
      <c r="H300" s="130"/>
      <c r="I300" s="130"/>
      <c r="J300" s="130"/>
      <c r="K300" s="130"/>
      <c r="L300" s="130"/>
      <c r="M300" s="130"/>
      <c r="N300" s="130"/>
      <c r="O300" s="130"/>
      <c r="P300" s="130"/>
      <c r="Q300" s="130"/>
      <c r="R300" s="130"/>
      <c r="S300" s="14"/>
      <c r="T300" s="14"/>
      <c r="U300" s="14"/>
    </row>
    <row r="301" spans="1:21" x14ac:dyDescent="0.25">
      <c r="A301" s="111">
        <f>D5-4</f>
        <v>2020</v>
      </c>
      <c r="B301" s="206">
        <f>B12</f>
        <v>0</v>
      </c>
      <c r="C301" s="207"/>
      <c r="D301" s="193"/>
      <c r="E301" s="194"/>
      <c r="F301" s="195">
        <f>IFERROR(D301*100/B301,0)</f>
        <v>0</v>
      </c>
      <c r="G301" s="196"/>
      <c r="H301" s="130"/>
      <c r="I301" s="130"/>
      <c r="J301" s="130"/>
      <c r="K301" s="130"/>
      <c r="L301" s="130"/>
      <c r="M301" s="130"/>
      <c r="N301" s="130"/>
      <c r="O301" s="130"/>
      <c r="P301" s="130"/>
      <c r="Q301" s="130"/>
      <c r="R301" s="130"/>
      <c r="S301" s="14"/>
      <c r="T301" s="14"/>
      <c r="U301" s="14"/>
    </row>
    <row r="302" spans="1:21" x14ac:dyDescent="0.25">
      <c r="A302" s="111">
        <f>D5-3</f>
        <v>2021</v>
      </c>
      <c r="B302" s="206">
        <f>B13</f>
        <v>0</v>
      </c>
      <c r="C302" s="207"/>
      <c r="D302" s="193"/>
      <c r="E302" s="194"/>
      <c r="F302" s="195">
        <f>IFERROR(D302*100/B302,0)</f>
        <v>0</v>
      </c>
      <c r="G302" s="196"/>
      <c r="H302" s="130"/>
      <c r="I302" s="130"/>
      <c r="J302" s="130"/>
      <c r="K302" s="130"/>
      <c r="L302" s="130"/>
      <c r="M302" s="130"/>
      <c r="N302" s="130"/>
      <c r="O302" s="130"/>
      <c r="P302" s="130"/>
      <c r="Q302" s="130"/>
      <c r="R302" s="130"/>
      <c r="S302" s="14"/>
      <c r="T302" s="14"/>
      <c r="U302" s="14"/>
    </row>
    <row r="303" spans="1:21" x14ac:dyDescent="0.25">
      <c r="A303" s="111">
        <f>D5-2</f>
        <v>2022</v>
      </c>
      <c r="B303" s="206">
        <f>B14</f>
        <v>0</v>
      </c>
      <c r="C303" s="207"/>
      <c r="D303" s="193"/>
      <c r="E303" s="194"/>
      <c r="F303" s="195">
        <f>IFERROR(D303*100/B303,0)</f>
        <v>0</v>
      </c>
      <c r="G303" s="196"/>
      <c r="H303" s="130"/>
      <c r="I303" s="130"/>
      <c r="J303" s="130"/>
      <c r="K303" s="130"/>
      <c r="L303" s="130"/>
      <c r="M303" s="130"/>
      <c r="N303" s="130"/>
      <c r="O303" s="130"/>
      <c r="P303" s="130"/>
      <c r="Q303" s="130"/>
      <c r="R303" s="130"/>
      <c r="S303" s="14"/>
      <c r="T303" s="14"/>
      <c r="U303" s="14"/>
    </row>
    <row r="304" spans="1:21" x14ac:dyDescent="0.25">
      <c r="A304" s="111">
        <f>D5-1</f>
        <v>2023</v>
      </c>
      <c r="B304" s="206">
        <f>B15</f>
        <v>0</v>
      </c>
      <c r="C304" s="207"/>
      <c r="D304" s="193"/>
      <c r="E304" s="194"/>
      <c r="F304" s="195">
        <f>IFERROR(D304*100/B304,0)</f>
        <v>0</v>
      </c>
      <c r="G304" s="196"/>
      <c r="H304" s="130"/>
      <c r="I304" s="130"/>
      <c r="J304" s="130"/>
      <c r="K304" s="130"/>
      <c r="L304" s="130"/>
      <c r="M304" s="130"/>
      <c r="N304" s="130"/>
      <c r="O304" s="130"/>
      <c r="P304" s="130"/>
      <c r="Q304" s="130"/>
      <c r="R304" s="130"/>
      <c r="S304" s="14"/>
      <c r="T304" s="14"/>
      <c r="U304" s="14"/>
    </row>
    <row r="305" spans="1:21" x14ac:dyDescent="0.25">
      <c r="A305" s="130"/>
      <c r="B305" s="130"/>
      <c r="C305" s="130"/>
      <c r="D305" s="130"/>
      <c r="E305" s="130"/>
      <c r="F305" s="130"/>
      <c r="G305" s="130"/>
      <c r="H305" s="130"/>
      <c r="I305" s="130"/>
      <c r="J305" s="130"/>
      <c r="K305" s="130"/>
      <c r="L305" s="130"/>
      <c r="M305" s="130"/>
      <c r="N305" s="130"/>
      <c r="O305" s="130"/>
      <c r="P305" s="130"/>
      <c r="Q305" s="130"/>
      <c r="R305" s="130"/>
      <c r="S305" s="14"/>
      <c r="T305" s="14"/>
      <c r="U305" s="14"/>
    </row>
    <row r="306" spans="1:21" x14ac:dyDescent="0.25">
      <c r="A306" s="133" t="s">
        <v>289</v>
      </c>
      <c r="B306" s="133"/>
      <c r="C306" s="133"/>
      <c r="D306" s="133"/>
      <c r="E306" s="133"/>
      <c r="F306" s="133"/>
      <c r="G306" s="133"/>
      <c r="H306" s="133"/>
      <c r="I306" s="133"/>
      <c r="J306" s="133"/>
      <c r="K306" s="129"/>
      <c r="L306" s="129"/>
      <c r="M306" s="129"/>
      <c r="N306" s="130"/>
      <c r="O306" s="130"/>
      <c r="P306" s="130"/>
      <c r="Q306" s="130"/>
      <c r="R306" s="130"/>
      <c r="S306" s="14"/>
      <c r="T306" s="14"/>
      <c r="U306" s="14"/>
    </row>
    <row r="307" spans="1:21" x14ac:dyDescent="0.25">
      <c r="A307" s="133" t="s">
        <v>290</v>
      </c>
      <c r="B307" s="133"/>
      <c r="C307" s="133"/>
      <c r="D307" s="133"/>
      <c r="E307" s="133"/>
      <c r="F307" s="133"/>
      <c r="G307" s="133"/>
      <c r="H307" s="133"/>
      <c r="I307" s="133"/>
      <c r="J307" s="133"/>
      <c r="K307" s="129"/>
      <c r="L307" s="129"/>
      <c r="M307" s="129"/>
      <c r="N307" s="130"/>
      <c r="O307" s="130"/>
      <c r="P307" s="130"/>
      <c r="Q307" s="130"/>
      <c r="R307" s="130"/>
      <c r="S307" s="14"/>
      <c r="T307" s="14"/>
      <c r="U307" s="14"/>
    </row>
    <row r="308" spans="1:21" ht="46.5" customHeight="1" x14ac:dyDescent="0.25">
      <c r="A308" s="197" t="s">
        <v>6</v>
      </c>
      <c r="B308" s="199" t="s">
        <v>7</v>
      </c>
      <c r="C308" s="200"/>
      <c r="D308" s="204" t="s">
        <v>113</v>
      </c>
      <c r="E308" s="208"/>
      <c r="F308" s="205"/>
      <c r="G308" s="197" t="s">
        <v>9</v>
      </c>
      <c r="H308" s="130"/>
      <c r="I308" s="130"/>
      <c r="J308" s="130"/>
      <c r="K308" s="130"/>
      <c r="L308" s="130"/>
      <c r="M308" s="130"/>
      <c r="N308" s="130"/>
      <c r="O308" s="130"/>
      <c r="P308" s="130"/>
      <c r="Q308" s="130"/>
      <c r="R308" s="130"/>
      <c r="S308" s="14"/>
      <c r="T308" s="14"/>
      <c r="U308" s="14"/>
    </row>
    <row r="309" spans="1:21" ht="89.25" x14ac:dyDescent="0.25">
      <c r="A309" s="198"/>
      <c r="B309" s="201"/>
      <c r="C309" s="202"/>
      <c r="D309" s="102" t="s">
        <v>10</v>
      </c>
      <c r="E309" s="105" t="s">
        <v>114</v>
      </c>
      <c r="F309" s="105" t="s">
        <v>294</v>
      </c>
      <c r="G309" s="198"/>
      <c r="H309" s="130"/>
      <c r="I309" s="130"/>
      <c r="J309" s="130"/>
      <c r="K309" s="130"/>
      <c r="L309" s="130"/>
      <c r="M309" s="130"/>
      <c r="N309" s="130"/>
      <c r="O309" s="130"/>
      <c r="P309" s="130"/>
      <c r="Q309" s="130"/>
      <c r="R309" s="130"/>
      <c r="S309" s="14"/>
      <c r="T309" s="14"/>
      <c r="U309" s="14"/>
    </row>
    <row r="310" spans="1:21" x14ac:dyDescent="0.25">
      <c r="A310" s="111">
        <f>D5-5</f>
        <v>2019</v>
      </c>
      <c r="B310" s="206">
        <f>B11</f>
        <v>0</v>
      </c>
      <c r="C310" s="207"/>
      <c r="D310" s="21"/>
      <c r="E310" s="21"/>
      <c r="F310" s="21"/>
      <c r="G310" s="2">
        <f>IFERROR(D310*100/B310,0)</f>
        <v>0</v>
      </c>
      <c r="H310" s="130"/>
      <c r="I310" s="130"/>
      <c r="J310" s="130"/>
      <c r="K310" s="130"/>
      <c r="L310" s="130"/>
      <c r="M310" s="130"/>
      <c r="N310" s="130"/>
      <c r="O310" s="130"/>
      <c r="P310" s="130"/>
      <c r="Q310" s="130"/>
      <c r="R310" s="130"/>
      <c r="S310" s="14"/>
      <c r="T310" s="14"/>
      <c r="U310" s="14"/>
    </row>
    <row r="311" spans="1:21" x14ac:dyDescent="0.25">
      <c r="A311" s="111">
        <f>D5-4</f>
        <v>2020</v>
      </c>
      <c r="B311" s="206">
        <f>B12</f>
        <v>0</v>
      </c>
      <c r="C311" s="207"/>
      <c r="D311" s="21"/>
      <c r="E311" s="21"/>
      <c r="F311" s="21"/>
      <c r="G311" s="2">
        <f t="shared" ref="G311:G314" si="51">IFERROR(D311*100/B311,0)</f>
        <v>0</v>
      </c>
      <c r="H311" s="130"/>
      <c r="I311" s="130"/>
      <c r="J311" s="130"/>
      <c r="K311" s="130"/>
      <c r="L311" s="130"/>
      <c r="M311" s="130"/>
      <c r="N311" s="130"/>
      <c r="O311" s="130"/>
      <c r="P311" s="130"/>
      <c r="Q311" s="130"/>
      <c r="R311" s="130"/>
      <c r="S311" s="14"/>
      <c r="T311" s="14"/>
      <c r="U311" s="14"/>
    </row>
    <row r="312" spans="1:21" x14ac:dyDescent="0.25">
      <c r="A312" s="111">
        <f>D5-3</f>
        <v>2021</v>
      </c>
      <c r="B312" s="206">
        <f>B13</f>
        <v>0</v>
      </c>
      <c r="C312" s="207"/>
      <c r="D312" s="21"/>
      <c r="E312" s="21"/>
      <c r="F312" s="21"/>
      <c r="G312" s="2">
        <f t="shared" si="51"/>
        <v>0</v>
      </c>
      <c r="H312" s="130"/>
      <c r="I312" s="130"/>
      <c r="J312" s="130"/>
      <c r="K312" s="130"/>
      <c r="L312" s="130"/>
      <c r="M312" s="130"/>
      <c r="N312" s="130"/>
      <c r="O312" s="130"/>
      <c r="P312" s="130"/>
      <c r="Q312" s="130"/>
      <c r="R312" s="130"/>
      <c r="S312" s="14"/>
      <c r="T312" s="14"/>
      <c r="U312" s="14"/>
    </row>
    <row r="313" spans="1:21" x14ac:dyDescent="0.25">
      <c r="A313" s="111">
        <f>D5-2</f>
        <v>2022</v>
      </c>
      <c r="B313" s="206">
        <f>B14</f>
        <v>0</v>
      </c>
      <c r="C313" s="207"/>
      <c r="D313" s="21"/>
      <c r="E313" s="21"/>
      <c r="F313" s="21"/>
      <c r="G313" s="2">
        <f t="shared" si="51"/>
        <v>0</v>
      </c>
      <c r="H313" s="130"/>
      <c r="I313" s="130"/>
      <c r="J313" s="130"/>
      <c r="K313" s="130"/>
      <c r="L313" s="130"/>
      <c r="M313" s="130"/>
      <c r="N313" s="130"/>
      <c r="O313" s="130"/>
      <c r="P313" s="130"/>
      <c r="Q313" s="130"/>
      <c r="R313" s="130"/>
      <c r="S313" s="14"/>
      <c r="T313" s="14"/>
      <c r="U313" s="14"/>
    </row>
    <row r="314" spans="1:21" x14ac:dyDescent="0.25">
      <c r="A314" s="111">
        <f>D5-1</f>
        <v>2023</v>
      </c>
      <c r="B314" s="206">
        <f>B15</f>
        <v>0</v>
      </c>
      <c r="C314" s="207"/>
      <c r="D314" s="21"/>
      <c r="E314" s="21"/>
      <c r="F314" s="21"/>
      <c r="G314" s="2">
        <f t="shared" si="51"/>
        <v>0</v>
      </c>
      <c r="H314" s="130"/>
      <c r="I314" s="130"/>
      <c r="J314" s="130"/>
      <c r="K314" s="130"/>
      <c r="L314" s="130"/>
      <c r="M314" s="130"/>
      <c r="N314" s="130"/>
      <c r="O314" s="130"/>
      <c r="P314" s="130"/>
      <c r="Q314" s="130"/>
      <c r="R314" s="130"/>
      <c r="S314" s="14"/>
      <c r="T314" s="14"/>
      <c r="U314" s="14"/>
    </row>
    <row r="315" spans="1:21" x14ac:dyDescent="0.25">
      <c r="A315" s="130"/>
      <c r="B315" s="130"/>
      <c r="C315" s="130"/>
      <c r="D315" s="130"/>
      <c r="E315" s="130"/>
      <c r="F315" s="130"/>
      <c r="G315" s="130"/>
      <c r="H315" s="130"/>
      <c r="I315" s="130"/>
      <c r="J315" s="130"/>
      <c r="K315" s="130"/>
      <c r="L315" s="130"/>
      <c r="M315" s="130"/>
      <c r="N315" s="130"/>
      <c r="O315" s="130"/>
      <c r="P315" s="130"/>
      <c r="Q315" s="130"/>
      <c r="R315" s="130"/>
      <c r="S315" s="14"/>
      <c r="T315" s="14"/>
      <c r="U315" s="14"/>
    </row>
    <row r="316" spans="1:21" x14ac:dyDescent="0.25">
      <c r="A316" s="203" t="s">
        <v>291</v>
      </c>
      <c r="B316" s="203"/>
      <c r="C316" s="203"/>
      <c r="D316" s="203"/>
      <c r="E316" s="203"/>
      <c r="F316" s="203"/>
      <c r="G316" s="130"/>
      <c r="H316" s="130"/>
      <c r="I316" s="130"/>
      <c r="J316" s="130"/>
      <c r="K316" s="130"/>
      <c r="L316" s="130"/>
      <c r="M316" s="130"/>
      <c r="N316" s="130"/>
      <c r="O316" s="130"/>
      <c r="P316" s="130"/>
      <c r="Q316" s="130"/>
      <c r="R316" s="130"/>
      <c r="S316" s="14"/>
      <c r="T316" s="14"/>
      <c r="U316" s="14"/>
    </row>
    <row r="317" spans="1:21" ht="30" customHeight="1" x14ac:dyDescent="0.25">
      <c r="A317" s="204" t="s">
        <v>107</v>
      </c>
      <c r="B317" s="208"/>
      <c r="C317" s="205"/>
      <c r="D317" s="222" t="s">
        <v>108</v>
      </c>
      <c r="E317" s="222"/>
      <c r="F317" s="223"/>
      <c r="G317" s="130"/>
      <c r="H317" s="130"/>
      <c r="I317" s="130"/>
      <c r="J317" s="130"/>
      <c r="K317" s="130"/>
      <c r="L317" s="130"/>
      <c r="M317" s="130"/>
      <c r="N317" s="130"/>
      <c r="O317" s="130"/>
      <c r="P317" s="130"/>
      <c r="Q317" s="130"/>
      <c r="R317" s="130"/>
      <c r="S317" s="14"/>
      <c r="T317" s="14"/>
      <c r="U317" s="14"/>
    </row>
    <row r="318" spans="1:21" x14ac:dyDescent="0.25">
      <c r="A318" s="206">
        <f>A321+B321+C321+D321</f>
        <v>0</v>
      </c>
      <c r="B318" s="224"/>
      <c r="C318" s="207"/>
      <c r="D318" s="225">
        <f>IFERROR(A318*100/B15,0)</f>
        <v>0</v>
      </c>
      <c r="E318" s="226"/>
      <c r="F318" s="227"/>
      <c r="G318" s="130"/>
      <c r="H318" s="130"/>
      <c r="I318" s="130"/>
      <c r="J318" s="130"/>
      <c r="K318" s="130"/>
      <c r="L318" s="130"/>
      <c r="M318" s="130"/>
      <c r="N318" s="130"/>
      <c r="O318" s="130"/>
      <c r="P318" s="130"/>
      <c r="Q318" s="130"/>
      <c r="R318" s="130"/>
      <c r="S318" s="14"/>
      <c r="T318" s="14"/>
      <c r="U318" s="14"/>
    </row>
    <row r="319" spans="1:21" x14ac:dyDescent="0.25">
      <c r="A319" s="221" t="s">
        <v>109</v>
      </c>
      <c r="B319" s="221"/>
      <c r="C319" s="221"/>
      <c r="D319" s="221"/>
      <c r="E319" s="221"/>
      <c r="F319" s="221"/>
      <c r="G319" s="221"/>
      <c r="H319" s="221"/>
      <c r="I319" s="221"/>
      <c r="J319" s="130"/>
      <c r="K319" s="130"/>
      <c r="L319" s="130"/>
      <c r="M319" s="130"/>
      <c r="N319" s="130"/>
      <c r="O319" s="130"/>
      <c r="P319" s="130"/>
      <c r="Q319" s="130"/>
      <c r="R319" s="130"/>
      <c r="S319" s="14"/>
      <c r="T319" s="14"/>
      <c r="U319" s="14"/>
    </row>
    <row r="320" spans="1:21" x14ac:dyDescent="0.25">
      <c r="A320" s="111" t="s">
        <v>292</v>
      </c>
      <c r="B320" s="111" t="s">
        <v>110</v>
      </c>
      <c r="C320" s="111" t="s">
        <v>111</v>
      </c>
      <c r="D320" s="111" t="s">
        <v>112</v>
      </c>
      <c r="E320" s="26"/>
      <c r="F320" s="130"/>
      <c r="G320" s="130"/>
      <c r="H320" s="130"/>
      <c r="I320" s="130"/>
      <c r="J320" s="130"/>
      <c r="K320" s="130"/>
      <c r="L320" s="130"/>
      <c r="M320" s="130"/>
      <c r="N320" s="130"/>
      <c r="O320" s="130"/>
      <c r="P320" s="130"/>
      <c r="Q320" s="130"/>
      <c r="R320" s="130"/>
      <c r="S320" s="14"/>
      <c r="T320" s="14"/>
      <c r="U320" s="14"/>
    </row>
    <row r="321" spans="1:21" x14ac:dyDescent="0.25">
      <c r="A321" s="21"/>
      <c r="B321" s="21"/>
      <c r="C321" s="21"/>
      <c r="D321" s="21"/>
      <c r="E321" s="137"/>
      <c r="F321" s="130"/>
      <c r="G321" s="130"/>
      <c r="H321" s="130"/>
      <c r="I321" s="130"/>
      <c r="J321" s="130"/>
      <c r="K321" s="130"/>
      <c r="L321" s="130"/>
      <c r="M321" s="130"/>
      <c r="N321" s="130"/>
      <c r="O321" s="130"/>
      <c r="P321" s="130"/>
      <c r="Q321" s="130"/>
      <c r="R321" s="130"/>
      <c r="S321" s="14"/>
      <c r="T321" s="14"/>
      <c r="U321" s="14"/>
    </row>
    <row r="322" spans="1:21" x14ac:dyDescent="0.25">
      <c r="A322" s="117"/>
      <c r="B322" s="117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  <c r="Q322" s="117"/>
      <c r="R322" s="117"/>
    </row>
  </sheetData>
  <sheetProtection algorithmName="SHA-512" hashValue="YINTVmAasNeF0VPY2mLkMkCph3eearbtUP593wbpz0Fxy9ygNI9HcB1xiW5MUKPX8CvehcudzHM0yGGIgI+fVw==" saltValue="ReAmw8iyGigzy7Fp5Mf5Lg==" spinCount="100000" sheet="1" formatCells="0" formatColumns="0" formatRows="0"/>
  <mergeCells count="292">
    <mergeCell ref="A279:E279"/>
    <mergeCell ref="K235:L236"/>
    <mergeCell ref="K216:L216"/>
    <mergeCell ref="K217:L217"/>
    <mergeCell ref="K218:L218"/>
    <mergeCell ref="K219:L219"/>
    <mergeCell ref="G235:J235"/>
    <mergeCell ref="K213:L213"/>
    <mergeCell ref="A212:A213"/>
    <mergeCell ref="A221:K221"/>
    <mergeCell ref="A235:A237"/>
    <mergeCell ref="B235:B237"/>
    <mergeCell ref="C235:D236"/>
    <mergeCell ref="E235:F236"/>
    <mergeCell ref="A232:H232"/>
    <mergeCell ref="A233:L233"/>
    <mergeCell ref="I214:J214"/>
    <mergeCell ref="A253:K253"/>
    <mergeCell ref="C254:D254"/>
    <mergeCell ref="C255:D255"/>
    <mergeCell ref="C256:D256"/>
    <mergeCell ref="C257:D257"/>
    <mergeCell ref="C258:D258"/>
    <mergeCell ref="A231:I231"/>
    <mergeCell ref="A7:H7"/>
    <mergeCell ref="B10:C10"/>
    <mergeCell ref="D10:E10"/>
    <mergeCell ref="B29:B30"/>
    <mergeCell ref="C29:J29"/>
    <mergeCell ref="A31:A35"/>
    <mergeCell ref="A37:A41"/>
    <mergeCell ref="A43:A47"/>
    <mergeCell ref="A29:A30"/>
    <mergeCell ref="B21:C21"/>
    <mergeCell ref="B22:C22"/>
    <mergeCell ref="B23:C23"/>
    <mergeCell ref="B24:C24"/>
    <mergeCell ref="B25:C25"/>
    <mergeCell ref="A5:B5"/>
    <mergeCell ref="A4:C4"/>
    <mergeCell ref="D4:I4"/>
    <mergeCell ref="A210:R210"/>
    <mergeCell ref="A211:H211"/>
    <mergeCell ref="A18:A20"/>
    <mergeCell ref="D19:E19"/>
    <mergeCell ref="F19:G19"/>
    <mergeCell ref="H19:I19"/>
    <mergeCell ref="J19:K19"/>
    <mergeCell ref="B18:C20"/>
    <mergeCell ref="D18:K18"/>
    <mergeCell ref="D11:E11"/>
    <mergeCell ref="D12:E12"/>
    <mergeCell ref="D13:E13"/>
    <mergeCell ref="D14:E14"/>
    <mergeCell ref="D15:E15"/>
    <mergeCell ref="B11:C11"/>
    <mergeCell ref="B12:C12"/>
    <mergeCell ref="A93:A97"/>
    <mergeCell ref="B13:C13"/>
    <mergeCell ref="B14:C14"/>
    <mergeCell ref="B15:C15"/>
    <mergeCell ref="C61:J61"/>
    <mergeCell ref="A63:A67"/>
    <mergeCell ref="A68:B68"/>
    <mergeCell ref="A49:A53"/>
    <mergeCell ref="A55:A59"/>
    <mergeCell ref="A36:B36"/>
    <mergeCell ref="A42:B42"/>
    <mergeCell ref="A48:B48"/>
    <mergeCell ref="A54:B54"/>
    <mergeCell ref="A87:A91"/>
    <mergeCell ref="A60:B60"/>
    <mergeCell ref="A61:A62"/>
    <mergeCell ref="B61:B62"/>
    <mergeCell ref="A92:B92"/>
    <mergeCell ref="A99:A100"/>
    <mergeCell ref="B99:B100"/>
    <mergeCell ref="C99:J99"/>
    <mergeCell ref="A101:A105"/>
    <mergeCell ref="A69:A73"/>
    <mergeCell ref="A74:B74"/>
    <mergeCell ref="A75:A79"/>
    <mergeCell ref="A80:B80"/>
    <mergeCell ref="A81:A85"/>
    <mergeCell ref="A86:B86"/>
    <mergeCell ref="A124:B124"/>
    <mergeCell ref="A125:A129"/>
    <mergeCell ref="A130:B130"/>
    <mergeCell ref="A132:I132"/>
    <mergeCell ref="A133:A134"/>
    <mergeCell ref="B133:I133"/>
    <mergeCell ref="A106:B106"/>
    <mergeCell ref="A107:A111"/>
    <mergeCell ref="A112:B112"/>
    <mergeCell ref="A113:A117"/>
    <mergeCell ref="A118:B118"/>
    <mergeCell ref="A119:A123"/>
    <mergeCell ref="A147:A148"/>
    <mergeCell ref="G147:G148"/>
    <mergeCell ref="J147:J148"/>
    <mergeCell ref="M147:M148"/>
    <mergeCell ref="P147:P148"/>
    <mergeCell ref="A141:M141"/>
    <mergeCell ref="A142:E142"/>
    <mergeCell ref="R143:R144"/>
    <mergeCell ref="A143:A144"/>
    <mergeCell ref="B143:B144"/>
    <mergeCell ref="C143:C144"/>
    <mergeCell ref="D143:D144"/>
    <mergeCell ref="E143:E144"/>
    <mergeCell ref="F143:H143"/>
    <mergeCell ref="I143:K143"/>
    <mergeCell ref="L143:N143"/>
    <mergeCell ref="O143:Q143"/>
    <mergeCell ref="A145:A146"/>
    <mergeCell ref="G145:G146"/>
    <mergeCell ref="J145:J146"/>
    <mergeCell ref="M145:M146"/>
    <mergeCell ref="P145:P146"/>
    <mergeCell ref="A149:A150"/>
    <mergeCell ref="G149:G150"/>
    <mergeCell ref="J149:J150"/>
    <mergeCell ref="M149:M150"/>
    <mergeCell ref="P149:P150"/>
    <mergeCell ref="A151:A152"/>
    <mergeCell ref="G151:G152"/>
    <mergeCell ref="J151:J152"/>
    <mergeCell ref="M151:M152"/>
    <mergeCell ref="P151:P152"/>
    <mergeCell ref="A166:A167"/>
    <mergeCell ref="A168:A169"/>
    <mergeCell ref="A153:A154"/>
    <mergeCell ref="G153:G154"/>
    <mergeCell ref="J153:J154"/>
    <mergeCell ref="M153:M154"/>
    <mergeCell ref="P153:P154"/>
    <mergeCell ref="A155:A156"/>
    <mergeCell ref="G155:G156"/>
    <mergeCell ref="J155:J156"/>
    <mergeCell ref="M155:M156"/>
    <mergeCell ref="P155:P156"/>
    <mergeCell ref="J157:J158"/>
    <mergeCell ref="M157:M158"/>
    <mergeCell ref="P157:P158"/>
    <mergeCell ref="A157:A158"/>
    <mergeCell ref="G157:G158"/>
    <mergeCell ref="A159:A160"/>
    <mergeCell ref="A162:A163"/>
    <mergeCell ref="B162:B163"/>
    <mergeCell ref="C162:C163"/>
    <mergeCell ref="D162:D163"/>
    <mergeCell ref="E162:H162"/>
    <mergeCell ref="I162:I163"/>
    <mergeCell ref="B197:D197"/>
    <mergeCell ref="E197:G197"/>
    <mergeCell ref="H197:J197"/>
    <mergeCell ref="B195:D195"/>
    <mergeCell ref="E195:G195"/>
    <mergeCell ref="H195:J195"/>
    <mergeCell ref="B196:D196"/>
    <mergeCell ref="E196:G196"/>
    <mergeCell ref="H196:J196"/>
    <mergeCell ref="A178:A179"/>
    <mergeCell ref="B181:B182"/>
    <mergeCell ref="C181:C182"/>
    <mergeCell ref="D181:F181"/>
    <mergeCell ref="G181:I181"/>
    <mergeCell ref="A181:A182"/>
    <mergeCell ref="A186:I186"/>
    <mergeCell ref="E194:G194"/>
    <mergeCell ref="H194:J194"/>
    <mergeCell ref="A188:E188"/>
    <mergeCell ref="A164:A165"/>
    <mergeCell ref="H192:J192"/>
    <mergeCell ref="A199:H199"/>
    <mergeCell ref="A200:F200"/>
    <mergeCell ref="I200:J200"/>
    <mergeCell ref="C201:D201"/>
    <mergeCell ref="A201:A202"/>
    <mergeCell ref="B201:B202"/>
    <mergeCell ref="E201:E202"/>
    <mergeCell ref="F201:G201"/>
    <mergeCell ref="H201:I202"/>
    <mergeCell ref="J201:K202"/>
    <mergeCell ref="A191:A192"/>
    <mergeCell ref="B191:J191"/>
    <mergeCell ref="B192:D192"/>
    <mergeCell ref="E192:G192"/>
    <mergeCell ref="B193:D193"/>
    <mergeCell ref="E193:G193"/>
    <mergeCell ref="H193:J193"/>
    <mergeCell ref="B194:D194"/>
    <mergeCell ref="A170:A171"/>
    <mergeCell ref="A172:A173"/>
    <mergeCell ref="A174:A175"/>
    <mergeCell ref="A176:A177"/>
    <mergeCell ref="A248:B248"/>
    <mergeCell ref="C248:D248"/>
    <mergeCell ref="E244:H244"/>
    <mergeCell ref="E245:E246"/>
    <mergeCell ref="F245:H245"/>
    <mergeCell ref="A244:B246"/>
    <mergeCell ref="C244:D246"/>
    <mergeCell ref="I244:I246"/>
    <mergeCell ref="A247:B247"/>
    <mergeCell ref="C247:D247"/>
    <mergeCell ref="C259:D259"/>
    <mergeCell ref="A261:J261"/>
    <mergeCell ref="A262:A263"/>
    <mergeCell ref="B262:C262"/>
    <mergeCell ref="D262:E262"/>
    <mergeCell ref="F262:G262"/>
    <mergeCell ref="H262:I262"/>
    <mergeCell ref="B263:C263"/>
    <mergeCell ref="A249:B249"/>
    <mergeCell ref="C249:D249"/>
    <mergeCell ref="A250:B250"/>
    <mergeCell ref="C250:D250"/>
    <mergeCell ref="A251:B251"/>
    <mergeCell ref="C251:D251"/>
    <mergeCell ref="B264:C264"/>
    <mergeCell ref="B265:C265"/>
    <mergeCell ref="K5:O8"/>
    <mergeCell ref="A319:I319"/>
    <mergeCell ref="B310:C310"/>
    <mergeCell ref="B311:C311"/>
    <mergeCell ref="B312:C312"/>
    <mergeCell ref="B313:C313"/>
    <mergeCell ref="B314:C314"/>
    <mergeCell ref="A316:F316"/>
    <mergeCell ref="A317:C317"/>
    <mergeCell ref="D317:F317"/>
    <mergeCell ref="A318:C318"/>
    <mergeCell ref="D318:F318"/>
    <mergeCell ref="B302:C302"/>
    <mergeCell ref="F302:G302"/>
    <mergeCell ref="B303:C303"/>
    <mergeCell ref="F303:G303"/>
    <mergeCell ref="B304:C304"/>
    <mergeCell ref="D303:E303"/>
    <mergeCell ref="D301:E301"/>
    <mergeCell ref="B299:C299"/>
    <mergeCell ref="D299:E299"/>
    <mergeCell ref="B266:C266"/>
    <mergeCell ref="B267:C267"/>
    <mergeCell ref="B268:C268"/>
    <mergeCell ref="D304:E304"/>
    <mergeCell ref="F304:G304"/>
    <mergeCell ref="A308:A309"/>
    <mergeCell ref="B308:C309"/>
    <mergeCell ref="A298:P298"/>
    <mergeCell ref="F299:G299"/>
    <mergeCell ref="B300:C300"/>
    <mergeCell ref="D300:E300"/>
    <mergeCell ref="F300:G300"/>
    <mergeCell ref="B301:C301"/>
    <mergeCell ref="F301:G301"/>
    <mergeCell ref="D302:E302"/>
    <mergeCell ref="G308:G309"/>
    <mergeCell ref="D308:F308"/>
    <mergeCell ref="A288:R288"/>
    <mergeCell ref="A270:I270"/>
    <mergeCell ref="A271:A272"/>
    <mergeCell ref="B271:B272"/>
    <mergeCell ref="C271:C272"/>
    <mergeCell ref="D271:D272"/>
    <mergeCell ref="E271:E272"/>
    <mergeCell ref="A273:E273"/>
    <mergeCell ref="J205:K205"/>
    <mergeCell ref="H205:I205"/>
    <mergeCell ref="J204:K204"/>
    <mergeCell ref="H204:I204"/>
    <mergeCell ref="J203:K203"/>
    <mergeCell ref="H203:I203"/>
    <mergeCell ref="A222:A223"/>
    <mergeCell ref="J208:K208"/>
    <mergeCell ref="H208:I208"/>
    <mergeCell ref="J207:K207"/>
    <mergeCell ref="H207:I207"/>
    <mergeCell ref="J206:K206"/>
    <mergeCell ref="H206:I206"/>
    <mergeCell ref="B222:C222"/>
    <mergeCell ref="K214:L214"/>
    <mergeCell ref="K215:L215"/>
    <mergeCell ref="D212:L212"/>
    <mergeCell ref="B212:C212"/>
    <mergeCell ref="I213:J213"/>
    <mergeCell ref="I215:J215"/>
    <mergeCell ref="I216:J216"/>
    <mergeCell ref="I217:J217"/>
    <mergeCell ref="I218:J218"/>
    <mergeCell ref="I219:J219"/>
  </mergeCells>
  <conditionalFormatting sqref="J87">
    <cfRule type="expression" dxfId="185" priority="196">
      <formula>$D$11=$J$87</formula>
    </cfRule>
    <cfRule type="expression" dxfId="184" priority="197">
      <formula>$J$87&lt;$D$11</formula>
    </cfRule>
    <cfRule type="expression" dxfId="183" priority="198">
      <formula>$J$87&gt;$D$11</formula>
    </cfRule>
  </conditionalFormatting>
  <conditionalFormatting sqref="C36">
    <cfRule type="expression" dxfId="182" priority="193">
      <formula>$C$36&lt;0</formula>
    </cfRule>
    <cfRule type="expression" dxfId="181" priority="194">
      <formula>$C$36&gt;0</formula>
    </cfRule>
  </conditionalFormatting>
  <conditionalFormatting sqref="D36">
    <cfRule type="expression" dxfId="180" priority="189">
      <formula>$D$36&lt;0</formula>
    </cfRule>
    <cfRule type="expression" dxfId="179" priority="190">
      <formula>$D$36&gt;0</formula>
    </cfRule>
  </conditionalFormatting>
  <conditionalFormatting sqref="E36">
    <cfRule type="expression" dxfId="178" priority="187">
      <formula>$E$36&gt;0</formula>
    </cfRule>
    <cfRule type="expression" dxfId="177" priority="188">
      <formula>$E$36&lt;0</formula>
    </cfRule>
  </conditionalFormatting>
  <conditionalFormatting sqref="F36">
    <cfRule type="expression" dxfId="176" priority="185">
      <formula>$F$36&gt;0</formula>
    </cfRule>
    <cfRule type="expression" dxfId="175" priority="186">
      <formula>$F$36&lt;0</formula>
    </cfRule>
  </conditionalFormatting>
  <conditionalFormatting sqref="G36">
    <cfRule type="expression" dxfId="174" priority="183">
      <formula>$G$36&gt;0</formula>
    </cfRule>
    <cfRule type="expression" dxfId="173" priority="184">
      <formula>$G$36&lt;0</formula>
    </cfRule>
  </conditionalFormatting>
  <conditionalFormatting sqref="H36">
    <cfRule type="expression" dxfId="172" priority="181">
      <formula>$H$36&gt;0</formula>
    </cfRule>
    <cfRule type="expression" dxfId="171" priority="182">
      <formula>$H$36&lt;0</formula>
    </cfRule>
  </conditionalFormatting>
  <conditionalFormatting sqref="I36">
    <cfRule type="expression" dxfId="170" priority="178">
      <formula>$I$36&gt;0</formula>
    </cfRule>
    <cfRule type="expression" dxfId="169" priority="180">
      <formula>$I$36&lt;0</formula>
    </cfRule>
  </conditionalFormatting>
  <conditionalFormatting sqref="J36">
    <cfRule type="expression" dxfId="168" priority="176">
      <formula>$J$36&gt;0</formula>
    </cfRule>
    <cfRule type="expression" dxfId="167" priority="177">
      <formula>$J$36&lt;0</formula>
    </cfRule>
  </conditionalFormatting>
  <conditionalFormatting sqref="C42">
    <cfRule type="expression" dxfId="166" priority="174">
      <formula>$C$42&gt;0</formula>
    </cfRule>
    <cfRule type="expression" dxfId="165" priority="175">
      <formula>$C$42&lt;0</formula>
    </cfRule>
  </conditionalFormatting>
  <conditionalFormatting sqref="D42">
    <cfRule type="expression" dxfId="164" priority="172">
      <formula>$D$42&gt;0</formula>
    </cfRule>
    <cfRule type="expression" dxfId="163" priority="173">
      <formula>$D$42&lt;0</formula>
    </cfRule>
  </conditionalFormatting>
  <conditionalFormatting sqref="E42">
    <cfRule type="expression" dxfId="162" priority="170">
      <formula>$E$42&gt;0</formula>
    </cfRule>
    <cfRule type="expression" dxfId="161" priority="171">
      <formula>$E$42&lt;0</formula>
    </cfRule>
  </conditionalFormatting>
  <conditionalFormatting sqref="F42">
    <cfRule type="expression" dxfId="160" priority="168">
      <formula>$F$42&gt;0</formula>
    </cfRule>
    <cfRule type="expression" dxfId="159" priority="169">
      <formula>$F$42&lt;0</formula>
    </cfRule>
  </conditionalFormatting>
  <conditionalFormatting sqref="G42">
    <cfRule type="expression" dxfId="158" priority="166">
      <formula>$G$42&gt;0</formula>
    </cfRule>
    <cfRule type="expression" dxfId="157" priority="167">
      <formula>$G$42&lt;0</formula>
    </cfRule>
  </conditionalFormatting>
  <conditionalFormatting sqref="H42">
    <cfRule type="expression" dxfId="156" priority="164">
      <formula>$H$42&gt;0</formula>
    </cfRule>
    <cfRule type="expression" dxfId="155" priority="165">
      <formula>$H$42&lt;0</formula>
    </cfRule>
  </conditionalFormatting>
  <conditionalFormatting sqref="I42">
    <cfRule type="expression" dxfId="154" priority="162">
      <formula>$I$42&gt;0</formula>
    </cfRule>
    <cfRule type="expression" dxfId="153" priority="163">
      <formula>$I$42&lt;0</formula>
    </cfRule>
  </conditionalFormatting>
  <conditionalFormatting sqref="J42">
    <cfRule type="expression" dxfId="152" priority="160">
      <formula>$J$42&gt;0</formula>
    </cfRule>
    <cfRule type="expression" dxfId="151" priority="161">
      <formula>$J$42&lt;0</formula>
    </cfRule>
  </conditionalFormatting>
  <conditionalFormatting sqref="C48">
    <cfRule type="expression" dxfId="150" priority="158">
      <formula>$C$48&gt;0</formula>
    </cfRule>
    <cfRule type="expression" dxfId="149" priority="159">
      <formula>$C$48&lt;0</formula>
    </cfRule>
  </conditionalFormatting>
  <conditionalFormatting sqref="D48">
    <cfRule type="expression" dxfId="148" priority="156">
      <formula>$D$48&gt;0</formula>
    </cfRule>
    <cfRule type="expression" dxfId="147" priority="157">
      <formula>$D$48&lt;0</formula>
    </cfRule>
  </conditionalFormatting>
  <conditionalFormatting sqref="E48">
    <cfRule type="expression" dxfId="146" priority="154">
      <formula>$E$48&gt;0</formula>
    </cfRule>
    <cfRule type="expression" dxfId="145" priority="155">
      <formula>$E$48&lt;0</formula>
    </cfRule>
  </conditionalFormatting>
  <conditionalFormatting sqref="F48">
    <cfRule type="expression" dxfId="144" priority="152">
      <formula>$F$48&gt;0</formula>
    </cfRule>
    <cfRule type="expression" dxfId="143" priority="153">
      <formula>$F$48&lt;0</formula>
    </cfRule>
  </conditionalFormatting>
  <conditionalFormatting sqref="G48">
    <cfRule type="expression" dxfId="142" priority="150">
      <formula>$G$48&gt;0</formula>
    </cfRule>
    <cfRule type="expression" dxfId="141" priority="151">
      <formula>$G$48&lt;0</formula>
    </cfRule>
  </conditionalFormatting>
  <conditionalFormatting sqref="H48">
    <cfRule type="expression" dxfId="140" priority="148">
      <formula>$H$48&gt;0</formula>
    </cfRule>
    <cfRule type="expression" dxfId="139" priority="149">
      <formula>$H$48&lt;0</formula>
    </cfRule>
  </conditionalFormatting>
  <conditionalFormatting sqref="I48">
    <cfRule type="expression" dxfId="138" priority="146">
      <formula>$I$48&gt;0</formula>
    </cfRule>
    <cfRule type="expression" dxfId="137" priority="147">
      <formula>$I$48&lt;0</formula>
    </cfRule>
  </conditionalFormatting>
  <conditionalFormatting sqref="J48">
    <cfRule type="expression" dxfId="136" priority="144">
      <formula>$J$48&gt;0</formula>
    </cfRule>
    <cfRule type="expression" dxfId="135" priority="145">
      <formula>$J$48&lt;0</formula>
    </cfRule>
  </conditionalFormatting>
  <conditionalFormatting sqref="C54">
    <cfRule type="expression" dxfId="134" priority="142">
      <formula>$C$54&gt;0</formula>
    </cfRule>
    <cfRule type="expression" dxfId="133" priority="143">
      <formula>$C$54&lt;0</formula>
    </cfRule>
  </conditionalFormatting>
  <conditionalFormatting sqref="D54">
    <cfRule type="expression" dxfId="132" priority="140">
      <formula>$D$54&gt;0</formula>
    </cfRule>
    <cfRule type="expression" dxfId="131" priority="141">
      <formula>$D$54&lt;0</formula>
    </cfRule>
  </conditionalFormatting>
  <conditionalFormatting sqref="E54">
    <cfRule type="expression" dxfId="130" priority="138">
      <formula>$E$54&gt;0</formula>
    </cfRule>
    <cfRule type="expression" dxfId="129" priority="139">
      <formula>$E$54&lt;0</formula>
    </cfRule>
  </conditionalFormatting>
  <conditionalFormatting sqref="F54">
    <cfRule type="expression" dxfId="128" priority="136">
      <formula>$F$54&gt;0</formula>
    </cfRule>
    <cfRule type="expression" dxfId="127" priority="137">
      <formula>$F$54&lt;0</formula>
    </cfRule>
  </conditionalFormatting>
  <conditionalFormatting sqref="G54">
    <cfRule type="expression" dxfId="126" priority="134">
      <formula>$G$54&gt;0</formula>
    </cfRule>
    <cfRule type="expression" dxfId="125" priority="135">
      <formula>$G$54&lt;0</formula>
    </cfRule>
  </conditionalFormatting>
  <conditionalFormatting sqref="H54">
    <cfRule type="expression" dxfId="124" priority="132">
      <formula>$H$54&gt;0</formula>
    </cfRule>
    <cfRule type="expression" dxfId="123" priority="133">
      <formula>$H$54&lt;0</formula>
    </cfRule>
  </conditionalFormatting>
  <conditionalFormatting sqref="I54">
    <cfRule type="expression" dxfId="122" priority="130">
      <formula>$I$54&gt;0</formula>
    </cfRule>
    <cfRule type="expression" dxfId="121" priority="131">
      <formula>$I$54&lt;0</formula>
    </cfRule>
  </conditionalFormatting>
  <conditionalFormatting sqref="J54">
    <cfRule type="expression" dxfId="120" priority="128">
      <formula>$J$54&gt;0</formula>
    </cfRule>
    <cfRule type="expression" dxfId="119" priority="129">
      <formula>$J$54&lt;0</formula>
    </cfRule>
  </conditionalFormatting>
  <conditionalFormatting sqref="C60">
    <cfRule type="expression" dxfId="118" priority="126">
      <formula>$C$60&gt;0</formula>
    </cfRule>
    <cfRule type="expression" dxfId="117" priority="127">
      <formula>$C$60&lt;0</formula>
    </cfRule>
  </conditionalFormatting>
  <conditionalFormatting sqref="D60">
    <cfRule type="expression" dxfId="116" priority="124">
      <formula>$D$60&gt;0</formula>
    </cfRule>
    <cfRule type="expression" dxfId="115" priority="125">
      <formula>$D$60&lt;0</formula>
    </cfRule>
  </conditionalFormatting>
  <conditionalFormatting sqref="E60">
    <cfRule type="expression" dxfId="114" priority="122">
      <formula>$E$60&gt;0</formula>
    </cfRule>
    <cfRule type="expression" dxfId="113" priority="123">
      <formula>$E$60&lt;0</formula>
    </cfRule>
  </conditionalFormatting>
  <conditionalFormatting sqref="F60">
    <cfRule type="expression" dxfId="112" priority="120">
      <formula>$F$60&gt;0</formula>
    </cfRule>
    <cfRule type="expression" dxfId="111" priority="121">
      <formula>$F$60&lt;0</formula>
    </cfRule>
  </conditionalFormatting>
  <conditionalFormatting sqref="G60">
    <cfRule type="expression" dxfId="110" priority="118">
      <formula>$G$60&gt;0</formula>
    </cfRule>
    <cfRule type="expression" dxfId="109" priority="119">
      <formula>$G$60&lt;0</formula>
    </cfRule>
  </conditionalFormatting>
  <conditionalFormatting sqref="H60">
    <cfRule type="expression" dxfId="108" priority="116">
      <formula>$H$60&gt;0</formula>
    </cfRule>
    <cfRule type="expression" dxfId="107" priority="117">
      <formula>$H$60&lt;0</formula>
    </cfRule>
  </conditionalFormatting>
  <conditionalFormatting sqref="I60">
    <cfRule type="expression" dxfId="106" priority="114">
      <formula>$I$60&gt;0</formula>
    </cfRule>
    <cfRule type="expression" dxfId="105" priority="115">
      <formula>$I$60&lt;0</formula>
    </cfRule>
  </conditionalFormatting>
  <conditionalFormatting sqref="J60">
    <cfRule type="expression" dxfId="104" priority="112">
      <formula>$J$60&gt;0</formula>
    </cfRule>
    <cfRule type="expression" dxfId="103" priority="113">
      <formula>$J$60&lt;0</formula>
    </cfRule>
  </conditionalFormatting>
  <conditionalFormatting sqref="J88">
    <cfRule type="expression" dxfId="102" priority="109">
      <formula>$J$88=$D$12</formula>
    </cfRule>
    <cfRule type="expression" dxfId="101" priority="110">
      <formula>$J$88&gt;$D$12</formula>
    </cfRule>
    <cfRule type="expression" dxfId="100" priority="111">
      <formula>$J$88&lt;$D$12</formula>
    </cfRule>
  </conditionalFormatting>
  <conditionalFormatting sqref="J89">
    <cfRule type="expression" dxfId="99" priority="106">
      <formula>$J$89=$D$13</formula>
    </cfRule>
    <cfRule type="expression" dxfId="98" priority="107">
      <formula>$J$89&gt;$D$13</formula>
    </cfRule>
    <cfRule type="expression" dxfId="97" priority="108">
      <formula>$J$89&lt;$D$13</formula>
    </cfRule>
  </conditionalFormatting>
  <conditionalFormatting sqref="J90">
    <cfRule type="expression" dxfId="96" priority="103">
      <formula>$J$90=$D$14</formula>
    </cfRule>
    <cfRule type="expression" dxfId="95" priority="104">
      <formula>$J$90&gt;$D$14</formula>
    </cfRule>
    <cfRule type="expression" dxfId="94" priority="105">
      <formula>$J$90&lt;$D$14</formula>
    </cfRule>
  </conditionalFormatting>
  <conditionalFormatting sqref="J91">
    <cfRule type="expression" dxfId="93" priority="100">
      <formula>$J$91=$D$15</formula>
    </cfRule>
    <cfRule type="expression" dxfId="92" priority="101">
      <formula>$J$91&gt;$D$15</formula>
    </cfRule>
    <cfRule type="expression" dxfId="91" priority="102">
      <formula>$J$91&lt;$D$15</formula>
    </cfRule>
  </conditionalFormatting>
  <conditionalFormatting sqref="C106">
    <cfRule type="expression" dxfId="90" priority="98">
      <formula>$C$106&gt;0</formula>
    </cfRule>
    <cfRule type="expression" dxfId="89" priority="99">
      <formula>$C$106&lt;0</formula>
    </cfRule>
  </conditionalFormatting>
  <conditionalFormatting sqref="D106">
    <cfRule type="expression" dxfId="88" priority="96">
      <formula>$D$106&gt;0</formula>
    </cfRule>
    <cfRule type="expression" dxfId="87" priority="97">
      <formula>$D$106&lt;0</formula>
    </cfRule>
  </conditionalFormatting>
  <conditionalFormatting sqref="E106">
    <cfRule type="expression" dxfId="86" priority="94">
      <formula>$E$106&gt;0</formula>
    </cfRule>
    <cfRule type="expression" dxfId="85" priority="95">
      <formula>$E$106&lt;0</formula>
    </cfRule>
  </conditionalFormatting>
  <conditionalFormatting sqref="F106">
    <cfRule type="expression" dxfId="84" priority="92">
      <formula>$F$106&gt;0</formula>
    </cfRule>
    <cfRule type="expression" dxfId="83" priority="93">
      <formula>$F$106&lt;0</formula>
    </cfRule>
  </conditionalFormatting>
  <conditionalFormatting sqref="G106">
    <cfRule type="expression" dxfId="82" priority="90">
      <formula>$G$106&gt;0</formula>
    </cfRule>
    <cfRule type="expression" dxfId="81" priority="91">
      <formula>$G$106&lt;0</formula>
    </cfRule>
  </conditionalFormatting>
  <conditionalFormatting sqref="H106">
    <cfRule type="expression" dxfId="80" priority="88">
      <formula>$H$106&gt;0</formula>
    </cfRule>
    <cfRule type="expression" dxfId="79" priority="89">
      <formula>$H$106&lt;0</formula>
    </cfRule>
  </conditionalFormatting>
  <conditionalFormatting sqref="I106">
    <cfRule type="expression" dxfId="78" priority="85">
      <formula>$I$106&gt;0</formula>
    </cfRule>
    <cfRule type="expression" dxfId="77" priority="87">
      <formula>$I$106&lt;0</formula>
    </cfRule>
  </conditionalFormatting>
  <conditionalFormatting sqref="J106">
    <cfRule type="expression" dxfId="76" priority="83">
      <formula>$J$106&gt;0</formula>
    </cfRule>
    <cfRule type="expression" dxfId="75" priority="84">
      <formula>$J$106&lt;0</formula>
    </cfRule>
  </conditionalFormatting>
  <conditionalFormatting sqref="C112">
    <cfRule type="expression" dxfId="74" priority="81">
      <formula>$C$112&gt;0</formula>
    </cfRule>
    <cfRule type="expression" dxfId="73" priority="82">
      <formula>$C$112&lt;0</formula>
    </cfRule>
  </conditionalFormatting>
  <conditionalFormatting sqref="D112">
    <cfRule type="expression" dxfId="72" priority="79">
      <formula>$D$112&gt;0</formula>
    </cfRule>
    <cfRule type="expression" dxfId="71" priority="80">
      <formula>$D$112&lt;0</formula>
    </cfRule>
  </conditionalFormatting>
  <conditionalFormatting sqref="E112">
    <cfRule type="expression" dxfId="70" priority="77">
      <formula>$E$112&gt;0</formula>
    </cfRule>
    <cfRule type="expression" dxfId="69" priority="78">
      <formula>$E$112&lt;0</formula>
    </cfRule>
  </conditionalFormatting>
  <conditionalFormatting sqref="F112">
    <cfRule type="expression" dxfId="68" priority="75">
      <formula>$F$112&gt;0</formula>
    </cfRule>
    <cfRule type="expression" dxfId="67" priority="76">
      <formula>$F$112&lt;0</formula>
    </cfRule>
  </conditionalFormatting>
  <conditionalFormatting sqref="G112">
    <cfRule type="expression" dxfId="66" priority="73">
      <formula>$G$112&gt;0</formula>
    </cfRule>
    <cfRule type="expression" dxfId="65" priority="74">
      <formula>$G$112&lt;0</formula>
    </cfRule>
  </conditionalFormatting>
  <conditionalFormatting sqref="H112">
    <cfRule type="expression" dxfId="64" priority="71">
      <formula>$H$112&gt;0</formula>
    </cfRule>
    <cfRule type="expression" dxfId="63" priority="72">
      <formula>$H$112&lt;0</formula>
    </cfRule>
  </conditionalFormatting>
  <conditionalFormatting sqref="I112">
    <cfRule type="expression" dxfId="62" priority="69">
      <formula>$I$112&gt;0</formula>
    </cfRule>
    <cfRule type="expression" dxfId="61" priority="70">
      <formula>$I$112&lt;0</formula>
    </cfRule>
  </conditionalFormatting>
  <conditionalFormatting sqref="J112">
    <cfRule type="expression" dxfId="60" priority="67">
      <formula>$J$112&gt;0</formula>
    </cfRule>
    <cfRule type="expression" dxfId="59" priority="68">
      <formula>$J$112&lt;0</formula>
    </cfRule>
  </conditionalFormatting>
  <conditionalFormatting sqref="C118">
    <cfRule type="expression" dxfId="58" priority="65">
      <formula>$C$118&gt;0</formula>
    </cfRule>
    <cfRule type="expression" dxfId="57" priority="66">
      <formula>$C$118&lt;0</formula>
    </cfRule>
  </conditionalFormatting>
  <conditionalFormatting sqref="D118">
    <cfRule type="expression" dxfId="56" priority="63">
      <formula>$D$118&gt;0</formula>
    </cfRule>
    <cfRule type="expression" dxfId="55" priority="64">
      <formula>$D$118&lt;0</formula>
    </cfRule>
  </conditionalFormatting>
  <conditionalFormatting sqref="E118">
    <cfRule type="expression" dxfId="54" priority="61">
      <formula>$E$118&gt;0</formula>
    </cfRule>
    <cfRule type="expression" dxfId="53" priority="62">
      <formula>$E$118&lt;0</formula>
    </cfRule>
  </conditionalFormatting>
  <conditionalFormatting sqref="F118">
    <cfRule type="expression" dxfId="52" priority="59">
      <formula>$F$118&gt;0</formula>
    </cfRule>
    <cfRule type="expression" dxfId="51" priority="60">
      <formula>$F$118&lt;0</formula>
    </cfRule>
  </conditionalFormatting>
  <conditionalFormatting sqref="G118">
    <cfRule type="expression" dxfId="50" priority="57">
      <formula>$G$118&gt;0</formula>
    </cfRule>
    <cfRule type="expression" dxfId="49" priority="58">
      <formula>$G$118&lt;0</formula>
    </cfRule>
  </conditionalFormatting>
  <conditionalFormatting sqref="H118">
    <cfRule type="expression" dxfId="48" priority="55">
      <formula>$H$118&gt;0</formula>
    </cfRule>
    <cfRule type="expression" dxfId="47" priority="56">
      <formula>$H$118&lt;0</formula>
    </cfRule>
  </conditionalFormatting>
  <conditionalFormatting sqref="I118:J118">
    <cfRule type="expression" dxfId="46" priority="53">
      <formula>$I$118&gt;0</formula>
    </cfRule>
    <cfRule type="expression" dxfId="45" priority="54">
      <formula>$I$118&lt;0</formula>
    </cfRule>
  </conditionalFormatting>
  <conditionalFormatting sqref="C124">
    <cfRule type="expression" dxfId="44" priority="49">
      <formula>$C$124&gt;0</formula>
    </cfRule>
    <cfRule type="expression" dxfId="43" priority="50">
      <formula>$C$124&lt;0</formula>
    </cfRule>
  </conditionalFormatting>
  <conditionalFormatting sqref="D124">
    <cfRule type="expression" dxfId="42" priority="47">
      <formula>$D$124&gt;0</formula>
    </cfRule>
    <cfRule type="expression" dxfId="41" priority="48">
      <formula>$D$124&lt;0</formula>
    </cfRule>
  </conditionalFormatting>
  <conditionalFormatting sqref="E124">
    <cfRule type="expression" dxfId="40" priority="45">
      <formula>$E$124&gt;0</formula>
    </cfRule>
    <cfRule type="expression" dxfId="39" priority="46">
      <formula>$E$124&lt;0</formula>
    </cfRule>
  </conditionalFormatting>
  <conditionalFormatting sqref="F124">
    <cfRule type="expression" dxfId="38" priority="43">
      <formula>$F$124&gt;0</formula>
    </cfRule>
    <cfRule type="expression" dxfId="37" priority="44">
      <formula>$F$124&lt;0</formula>
    </cfRule>
  </conditionalFormatting>
  <conditionalFormatting sqref="G124">
    <cfRule type="expression" dxfId="36" priority="41">
      <formula>$G$124&gt;0</formula>
    </cfRule>
    <cfRule type="expression" dxfId="35" priority="42">
      <formula>$G$124&lt;0</formula>
    </cfRule>
  </conditionalFormatting>
  <conditionalFormatting sqref="H124">
    <cfRule type="expression" dxfId="34" priority="39">
      <formula>$H$124&gt;0</formula>
    </cfRule>
    <cfRule type="expression" dxfId="33" priority="40">
      <formula>$H$124&lt;0</formula>
    </cfRule>
  </conditionalFormatting>
  <conditionalFormatting sqref="I124:J124">
    <cfRule type="expression" dxfId="32" priority="37">
      <formula>$I$124&gt;0</formula>
    </cfRule>
    <cfRule type="expression" dxfId="31" priority="38">
      <formula>$I$124&lt;0</formula>
    </cfRule>
  </conditionalFormatting>
  <conditionalFormatting sqref="C130">
    <cfRule type="expression" dxfId="30" priority="33">
      <formula>$C$130&gt;0</formula>
    </cfRule>
    <cfRule type="expression" dxfId="29" priority="34">
      <formula>$C$130&lt;0</formula>
    </cfRule>
  </conditionalFormatting>
  <conditionalFormatting sqref="D130">
    <cfRule type="expression" dxfId="28" priority="31">
      <formula>$D$130&gt;0</formula>
    </cfRule>
    <cfRule type="expression" dxfId="27" priority="32">
      <formula>$D$130&lt;0</formula>
    </cfRule>
  </conditionalFormatting>
  <conditionalFormatting sqref="E130">
    <cfRule type="expression" dxfId="26" priority="29">
      <formula>$E$130&gt;0</formula>
    </cfRule>
    <cfRule type="expression" dxfId="25" priority="30">
      <formula>$E$130&lt;0</formula>
    </cfRule>
  </conditionalFormatting>
  <conditionalFormatting sqref="F130">
    <cfRule type="expression" dxfId="24" priority="27">
      <formula>$F$130&gt;0</formula>
    </cfRule>
    <cfRule type="expression" dxfId="23" priority="28">
      <formula>$F$130&lt;0</formula>
    </cfRule>
  </conditionalFormatting>
  <conditionalFormatting sqref="G130">
    <cfRule type="expression" dxfId="22" priority="25">
      <formula>$G$130&gt;0</formula>
    </cfRule>
    <cfRule type="expression" dxfId="21" priority="26">
      <formula>$G$130&lt;0</formula>
    </cfRule>
  </conditionalFormatting>
  <conditionalFormatting sqref="H130">
    <cfRule type="expression" dxfId="20" priority="23">
      <formula>$H$130&gt;0</formula>
    </cfRule>
    <cfRule type="expression" dxfId="19" priority="24">
      <formula>$H$130&lt;0</formula>
    </cfRule>
  </conditionalFormatting>
  <conditionalFormatting sqref="I130">
    <cfRule type="expression" dxfId="18" priority="21">
      <formula>$I$130&gt;0</formula>
    </cfRule>
    <cfRule type="expression" dxfId="17" priority="22">
      <formula>$I$130&lt;0</formula>
    </cfRule>
  </conditionalFormatting>
  <conditionalFormatting sqref="J130">
    <cfRule type="expression" dxfId="16" priority="19">
      <formula>$J$130&gt;0</formula>
    </cfRule>
    <cfRule type="expression" dxfId="15" priority="20">
      <formula>$J$130&lt;0</formula>
    </cfRule>
  </conditionalFormatting>
  <conditionalFormatting sqref="J81">
    <cfRule type="expression" dxfId="14" priority="13">
      <formula>$J$81&gt;$D$21</formula>
    </cfRule>
    <cfRule type="expression" dxfId="13" priority="14">
      <formula>$J$81&lt;$D$21</formula>
    </cfRule>
    <cfRule type="expression" dxfId="12" priority="15">
      <formula>$J$81=$D$21</formula>
    </cfRule>
  </conditionalFormatting>
  <conditionalFormatting sqref="J82">
    <cfRule type="expression" dxfId="11" priority="10">
      <formula>$J$82&gt;$D$22</formula>
    </cfRule>
    <cfRule type="expression" dxfId="10" priority="11">
      <formula>$J$82&lt;$D$22</formula>
    </cfRule>
    <cfRule type="expression" dxfId="9" priority="12">
      <formula>$J$82=$D$22</formula>
    </cfRule>
  </conditionalFormatting>
  <conditionalFormatting sqref="J83">
    <cfRule type="expression" dxfId="8" priority="7">
      <formula>$J$83&gt;$D$23</formula>
    </cfRule>
    <cfRule type="expression" dxfId="7" priority="8">
      <formula>$J$83&lt;$D$23</formula>
    </cfRule>
    <cfRule type="expression" dxfId="6" priority="9">
      <formula>$J$83=$D$23</formula>
    </cfRule>
  </conditionalFormatting>
  <conditionalFormatting sqref="J84">
    <cfRule type="expression" dxfId="5" priority="4">
      <formula>$J$84&gt;$D$24</formula>
    </cfRule>
    <cfRule type="expression" dxfId="4" priority="5">
      <formula>$J$84&lt;$D$24</formula>
    </cfRule>
    <cfRule type="expression" dxfId="3" priority="6">
      <formula>$J$84=$D$24</formula>
    </cfRule>
  </conditionalFormatting>
  <conditionalFormatting sqref="J85">
    <cfRule type="expression" dxfId="2" priority="1">
      <formula>$J$85&gt;$D$25</formula>
    </cfRule>
    <cfRule type="expression" dxfId="1" priority="2">
      <formula>$J$85&lt;$D$25</formula>
    </cfRule>
    <cfRule type="expression" dxfId="0" priority="3">
      <formula>$J$85=$D$25</formula>
    </cfRule>
  </conditionalFormatting>
  <pageMargins left="0.7" right="0.7" top="0.75" bottom="0.75" header="0.3" footer="0.3"/>
  <pageSetup paperSize="9" scale="72" orientation="landscape" r:id="rId1"/>
  <rowBreaks count="10" manualBreakCount="10">
    <brk id="25" max="17" man="1"/>
    <brk id="60" max="17" man="1"/>
    <brk id="97" max="17" man="1"/>
    <brk id="130" max="17" man="1"/>
    <brk id="160" max="17" man="1"/>
    <brk id="184" max="17" man="1"/>
    <brk id="219" max="17" man="1"/>
    <brk id="230" max="17" man="1"/>
    <brk id="268" max="17" man="1"/>
    <brk id="297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7"/>
  <sheetViews>
    <sheetView showZeros="0" view="pageBreakPreview" zoomScale="110" zoomScaleNormal="110" zoomScaleSheetLayoutView="110" workbookViewId="0">
      <pane ySplit="1" topLeftCell="A96" activePane="bottomLeft" state="frozen"/>
      <selection pane="bottomLeft" activeCell="D115" sqref="D115"/>
    </sheetView>
  </sheetViews>
  <sheetFormatPr defaultRowHeight="15" x14ac:dyDescent="0.25"/>
  <cols>
    <col min="1" max="1" width="7.5703125" style="3" customWidth="1"/>
    <col min="2" max="2" width="11.5703125" style="3" customWidth="1"/>
    <col min="3" max="3" width="10.7109375" style="3" customWidth="1"/>
    <col min="4" max="4" width="8.7109375" style="3" customWidth="1"/>
    <col min="5" max="5" width="10.85546875" style="3" customWidth="1"/>
    <col min="6" max="6" width="11.7109375" style="3" customWidth="1"/>
    <col min="7" max="7" width="11.5703125" style="3" customWidth="1"/>
    <col min="8" max="8" width="10.85546875" style="3" customWidth="1"/>
    <col min="9" max="9" width="11.140625" style="3" customWidth="1"/>
    <col min="10" max="10" width="8" style="3" customWidth="1"/>
    <col min="11" max="11" width="11.42578125" style="3" customWidth="1"/>
    <col min="12" max="12" width="11.140625" style="3" customWidth="1"/>
    <col min="13" max="16384" width="9.140625" style="3"/>
  </cols>
  <sheetData>
    <row r="1" spans="1:18" x14ac:dyDescent="0.25">
      <c r="A1" s="282" t="s">
        <v>2</v>
      </c>
      <c r="B1" s="282"/>
      <c r="C1" s="17">
        <v>2024</v>
      </c>
      <c r="D1" s="130"/>
      <c r="E1" s="283" t="s">
        <v>262</v>
      </c>
      <c r="F1" s="283"/>
      <c r="G1" s="283"/>
      <c r="H1" s="283"/>
      <c r="I1" s="283"/>
      <c r="J1" s="130"/>
      <c r="K1" s="130"/>
      <c r="L1" s="130"/>
      <c r="M1" s="130"/>
      <c r="N1" s="130"/>
      <c r="O1" s="130"/>
      <c r="P1" s="130"/>
      <c r="Q1" s="117"/>
      <c r="R1" s="117"/>
    </row>
    <row r="2" spans="1:18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17"/>
      <c r="R2" s="117"/>
    </row>
    <row r="3" spans="1:18" s="1" customFormat="1" ht="12.75" x14ac:dyDescent="0.2">
      <c r="A3" s="285" t="s">
        <v>298</v>
      </c>
      <c r="B3" s="285"/>
      <c r="C3" s="285"/>
      <c r="D3" s="285"/>
      <c r="E3" s="285"/>
      <c r="F3" s="285"/>
      <c r="G3" s="285"/>
      <c r="H3" s="285"/>
      <c r="I3" s="285"/>
      <c r="J3" s="132"/>
      <c r="K3" s="132"/>
      <c r="L3" s="132"/>
      <c r="M3" s="132"/>
      <c r="N3" s="132"/>
      <c r="O3" s="132"/>
      <c r="P3" s="132"/>
      <c r="Q3" s="141"/>
      <c r="R3" s="141"/>
    </row>
    <row r="4" spans="1:18" s="1" customFormat="1" ht="12.75" x14ac:dyDescent="0.2">
      <c r="A4" s="14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41"/>
      <c r="R4" s="141"/>
    </row>
    <row r="5" spans="1:18" s="1" customFormat="1" ht="12.75" x14ac:dyDescent="0.2">
      <c r="A5" s="284" t="s">
        <v>296</v>
      </c>
      <c r="B5" s="284"/>
      <c r="C5" s="284"/>
      <c r="D5" s="284"/>
      <c r="E5" s="284"/>
      <c r="F5" s="284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41"/>
      <c r="R5" s="141"/>
    </row>
    <row r="6" spans="1:18" s="1" customFormat="1" ht="12" customHeight="1" x14ac:dyDescent="0.2">
      <c r="A6" s="222" t="s">
        <v>118</v>
      </c>
      <c r="B6" s="210" t="s">
        <v>6</v>
      </c>
      <c r="C6" s="222" t="s">
        <v>119</v>
      </c>
      <c r="D6" s="222"/>
      <c r="E6" s="190" t="s">
        <v>120</v>
      </c>
      <c r="F6" s="190"/>
      <c r="G6" s="190" t="s">
        <v>121</v>
      </c>
      <c r="H6" s="190"/>
      <c r="I6" s="132"/>
      <c r="J6" s="132"/>
      <c r="K6" s="132"/>
      <c r="L6" s="132"/>
      <c r="M6" s="132"/>
      <c r="N6" s="132"/>
      <c r="O6" s="132"/>
      <c r="P6" s="132"/>
      <c r="Q6" s="141"/>
      <c r="R6" s="141"/>
    </row>
    <row r="7" spans="1:18" s="1" customFormat="1" ht="25.5" x14ac:dyDescent="0.2">
      <c r="A7" s="222"/>
      <c r="B7" s="281"/>
      <c r="C7" s="86" t="s">
        <v>100</v>
      </c>
      <c r="D7" s="86" t="s">
        <v>122</v>
      </c>
      <c r="E7" s="86" t="s">
        <v>100</v>
      </c>
      <c r="F7" s="86" t="s">
        <v>122</v>
      </c>
      <c r="G7" s="86" t="s">
        <v>100</v>
      </c>
      <c r="H7" s="86" t="s">
        <v>122</v>
      </c>
      <c r="I7" s="143" t="s">
        <v>123</v>
      </c>
      <c r="J7" s="132"/>
      <c r="K7" s="132"/>
      <c r="L7" s="132"/>
      <c r="M7" s="132"/>
      <c r="N7" s="132"/>
      <c r="O7" s="132"/>
      <c r="P7" s="132"/>
      <c r="Q7" s="141"/>
      <c r="R7" s="141"/>
    </row>
    <row r="8" spans="1:18" s="1" customFormat="1" ht="12.75" x14ac:dyDescent="0.2">
      <c r="A8" s="235" t="s">
        <v>124</v>
      </c>
      <c r="B8" s="86">
        <f>C1-5</f>
        <v>2019</v>
      </c>
      <c r="C8" s="20"/>
      <c r="D8" s="20"/>
      <c r="E8" s="20"/>
      <c r="F8" s="20"/>
      <c r="G8" s="90">
        <f>IFERROR(E8*100/C8,0)</f>
        <v>0</v>
      </c>
      <c r="H8" s="2">
        <f>IFERROR(F8*100/D8,0)</f>
        <v>0</v>
      </c>
      <c r="I8" s="132"/>
      <c r="J8" s="132"/>
      <c r="K8" s="132"/>
      <c r="L8" s="132"/>
      <c r="M8" s="132"/>
      <c r="N8" s="132"/>
      <c r="O8" s="132"/>
      <c r="P8" s="132"/>
      <c r="Q8" s="141"/>
      <c r="R8" s="141"/>
    </row>
    <row r="9" spans="1:18" s="1" customFormat="1" ht="12.75" x14ac:dyDescent="0.2">
      <c r="A9" s="235"/>
      <c r="B9" s="86">
        <f>C1-4</f>
        <v>2020</v>
      </c>
      <c r="C9" s="20"/>
      <c r="D9" s="20"/>
      <c r="E9" s="20"/>
      <c r="F9" s="20"/>
      <c r="G9" s="90">
        <f t="shared" ref="G9:G42" si="0">IFERROR(E9*100/C9,0)</f>
        <v>0</v>
      </c>
      <c r="H9" s="2">
        <f t="shared" ref="H9:H42" si="1">IFERROR(F9*100/D9,0)</f>
        <v>0</v>
      </c>
      <c r="I9" s="132"/>
      <c r="J9" s="132"/>
      <c r="K9" s="132"/>
      <c r="L9" s="132"/>
      <c r="M9" s="132"/>
      <c r="N9" s="132"/>
      <c r="O9" s="132"/>
      <c r="P9" s="132"/>
      <c r="Q9" s="141"/>
      <c r="R9" s="141"/>
    </row>
    <row r="10" spans="1:18" s="1" customFormat="1" ht="12.75" x14ac:dyDescent="0.2">
      <c r="A10" s="235"/>
      <c r="B10" s="86">
        <f>C1-3</f>
        <v>2021</v>
      </c>
      <c r="C10" s="20"/>
      <c r="D10" s="20"/>
      <c r="E10" s="20"/>
      <c r="F10" s="20"/>
      <c r="G10" s="90">
        <f t="shared" si="0"/>
        <v>0</v>
      </c>
      <c r="H10" s="2">
        <f t="shared" si="1"/>
        <v>0</v>
      </c>
      <c r="I10" s="132"/>
      <c r="J10" s="132"/>
      <c r="K10" s="132"/>
      <c r="L10" s="132"/>
      <c r="M10" s="132"/>
      <c r="N10" s="132"/>
      <c r="O10" s="132"/>
      <c r="P10" s="132"/>
      <c r="Q10" s="141"/>
      <c r="R10" s="141"/>
    </row>
    <row r="11" spans="1:18" s="1" customFormat="1" ht="12.75" x14ac:dyDescent="0.2">
      <c r="A11" s="235"/>
      <c r="B11" s="86">
        <f>C1-2</f>
        <v>2022</v>
      </c>
      <c r="C11" s="20"/>
      <c r="D11" s="20"/>
      <c r="E11" s="20"/>
      <c r="F11" s="20"/>
      <c r="G11" s="90">
        <f t="shared" si="0"/>
        <v>0</v>
      </c>
      <c r="H11" s="2">
        <f t="shared" si="1"/>
        <v>0</v>
      </c>
      <c r="I11" s="132"/>
      <c r="J11" s="132"/>
      <c r="K11" s="132"/>
      <c r="L11" s="132"/>
      <c r="M11" s="132"/>
      <c r="N11" s="132"/>
      <c r="O11" s="132"/>
      <c r="P11" s="132"/>
      <c r="Q11" s="141"/>
      <c r="R11" s="141"/>
    </row>
    <row r="12" spans="1:18" s="1" customFormat="1" ht="12.75" customHeight="1" x14ac:dyDescent="0.2">
      <c r="A12" s="211"/>
      <c r="B12" s="86">
        <f>C1-1</f>
        <v>2023</v>
      </c>
      <c r="C12" s="20"/>
      <c r="D12" s="20"/>
      <c r="E12" s="20"/>
      <c r="F12" s="20"/>
      <c r="G12" s="90">
        <f t="shared" si="0"/>
        <v>0</v>
      </c>
      <c r="H12" s="2">
        <f t="shared" si="1"/>
        <v>0</v>
      </c>
      <c r="I12" s="132"/>
      <c r="J12" s="132"/>
      <c r="K12" s="132"/>
      <c r="L12" s="132"/>
      <c r="M12" s="132"/>
      <c r="N12" s="132"/>
      <c r="O12" s="132"/>
      <c r="P12" s="132"/>
      <c r="Q12" s="141"/>
      <c r="R12" s="141"/>
    </row>
    <row r="13" spans="1:18" s="1" customFormat="1" ht="12.75" x14ac:dyDescent="0.2">
      <c r="A13" s="235" t="s">
        <v>125</v>
      </c>
      <c r="B13" s="86">
        <f>C1-5</f>
        <v>2019</v>
      </c>
      <c r="C13" s="20"/>
      <c r="D13" s="20"/>
      <c r="E13" s="20"/>
      <c r="F13" s="20"/>
      <c r="G13" s="90">
        <f t="shared" si="0"/>
        <v>0</v>
      </c>
      <c r="H13" s="2">
        <f t="shared" si="1"/>
        <v>0</v>
      </c>
      <c r="I13" s="132"/>
      <c r="J13" s="132"/>
      <c r="K13" s="132"/>
      <c r="L13" s="132"/>
      <c r="M13" s="132"/>
      <c r="N13" s="132"/>
      <c r="O13" s="132"/>
      <c r="P13" s="132"/>
      <c r="Q13" s="141"/>
      <c r="R13" s="141"/>
    </row>
    <row r="14" spans="1:18" s="1" customFormat="1" ht="12.75" x14ac:dyDescent="0.2">
      <c r="A14" s="235"/>
      <c r="B14" s="86">
        <f>C1-4</f>
        <v>2020</v>
      </c>
      <c r="C14" s="20"/>
      <c r="D14" s="20"/>
      <c r="E14" s="20"/>
      <c r="F14" s="20"/>
      <c r="G14" s="90">
        <f t="shared" si="0"/>
        <v>0</v>
      </c>
      <c r="H14" s="2">
        <f t="shared" si="1"/>
        <v>0</v>
      </c>
      <c r="I14" s="132"/>
      <c r="J14" s="132"/>
      <c r="K14" s="132"/>
      <c r="L14" s="132"/>
      <c r="M14" s="132"/>
      <c r="N14" s="132"/>
      <c r="O14" s="132"/>
      <c r="P14" s="132"/>
      <c r="Q14" s="141"/>
      <c r="R14" s="141"/>
    </row>
    <row r="15" spans="1:18" s="1" customFormat="1" ht="12.75" x14ac:dyDescent="0.2">
      <c r="A15" s="235"/>
      <c r="B15" s="86">
        <f>C1-3</f>
        <v>2021</v>
      </c>
      <c r="C15" s="20"/>
      <c r="D15" s="20"/>
      <c r="E15" s="20"/>
      <c r="F15" s="20"/>
      <c r="G15" s="90">
        <f t="shared" si="0"/>
        <v>0</v>
      </c>
      <c r="H15" s="2">
        <f t="shared" si="1"/>
        <v>0</v>
      </c>
      <c r="I15" s="132"/>
      <c r="J15" s="132"/>
      <c r="K15" s="132"/>
      <c r="L15" s="132"/>
      <c r="M15" s="132"/>
      <c r="N15" s="132"/>
      <c r="O15" s="132"/>
      <c r="P15" s="132"/>
      <c r="Q15" s="141"/>
      <c r="R15" s="141"/>
    </row>
    <row r="16" spans="1:18" s="1" customFormat="1" ht="12.75" x14ac:dyDescent="0.2">
      <c r="A16" s="235"/>
      <c r="B16" s="86">
        <f>C1-2</f>
        <v>2022</v>
      </c>
      <c r="C16" s="20"/>
      <c r="D16" s="20"/>
      <c r="E16" s="20"/>
      <c r="F16" s="20"/>
      <c r="G16" s="90">
        <f t="shared" si="0"/>
        <v>0</v>
      </c>
      <c r="H16" s="2">
        <f t="shared" si="1"/>
        <v>0</v>
      </c>
      <c r="I16" s="132"/>
      <c r="J16" s="132"/>
      <c r="K16" s="132"/>
      <c r="L16" s="132"/>
      <c r="M16" s="132"/>
      <c r="N16" s="132"/>
      <c r="O16" s="132"/>
      <c r="P16" s="132"/>
      <c r="Q16" s="141"/>
      <c r="R16" s="141"/>
    </row>
    <row r="17" spans="1:18" s="1" customFormat="1" ht="12.75" x14ac:dyDescent="0.2">
      <c r="A17" s="211"/>
      <c r="B17" s="86">
        <f>C1-1</f>
        <v>2023</v>
      </c>
      <c r="C17" s="20"/>
      <c r="D17" s="20"/>
      <c r="E17" s="20"/>
      <c r="F17" s="20"/>
      <c r="G17" s="90">
        <f t="shared" si="0"/>
        <v>0</v>
      </c>
      <c r="H17" s="2">
        <f t="shared" si="1"/>
        <v>0</v>
      </c>
      <c r="I17" s="132"/>
      <c r="J17" s="132"/>
      <c r="K17" s="132"/>
      <c r="L17" s="132"/>
      <c r="M17" s="132"/>
      <c r="N17" s="132"/>
      <c r="O17" s="132"/>
      <c r="P17" s="132"/>
      <c r="Q17" s="141"/>
      <c r="R17" s="141"/>
    </row>
    <row r="18" spans="1:18" s="1" customFormat="1" ht="12.75" x14ac:dyDescent="0.2">
      <c r="A18" s="235" t="s">
        <v>126</v>
      </c>
      <c r="B18" s="86">
        <f>C1-5</f>
        <v>2019</v>
      </c>
      <c r="C18" s="20"/>
      <c r="D18" s="20"/>
      <c r="E18" s="20"/>
      <c r="F18" s="20"/>
      <c r="G18" s="90">
        <f t="shared" si="0"/>
        <v>0</v>
      </c>
      <c r="H18" s="2">
        <f t="shared" si="1"/>
        <v>0</v>
      </c>
      <c r="I18" s="132"/>
      <c r="J18" s="132"/>
      <c r="K18" s="132"/>
      <c r="L18" s="132"/>
      <c r="M18" s="132"/>
      <c r="N18" s="132"/>
      <c r="O18" s="132"/>
      <c r="P18" s="132"/>
      <c r="Q18" s="141"/>
      <c r="R18" s="141"/>
    </row>
    <row r="19" spans="1:18" s="1" customFormat="1" ht="12.75" x14ac:dyDescent="0.2">
      <c r="A19" s="235"/>
      <c r="B19" s="86">
        <f>C1-4</f>
        <v>2020</v>
      </c>
      <c r="C19" s="20"/>
      <c r="D19" s="20"/>
      <c r="E19" s="20"/>
      <c r="F19" s="20"/>
      <c r="G19" s="90">
        <f t="shared" si="0"/>
        <v>0</v>
      </c>
      <c r="H19" s="2">
        <f t="shared" si="1"/>
        <v>0</v>
      </c>
      <c r="I19" s="132"/>
      <c r="J19" s="132"/>
      <c r="K19" s="132"/>
      <c r="L19" s="132"/>
      <c r="M19" s="132"/>
      <c r="N19" s="132"/>
      <c r="O19" s="132"/>
      <c r="P19" s="132"/>
      <c r="Q19" s="141"/>
      <c r="R19" s="141"/>
    </row>
    <row r="20" spans="1:18" s="1" customFormat="1" ht="12.75" x14ac:dyDescent="0.2">
      <c r="A20" s="235"/>
      <c r="B20" s="86">
        <f>C1-3</f>
        <v>2021</v>
      </c>
      <c r="C20" s="20"/>
      <c r="D20" s="20"/>
      <c r="E20" s="20"/>
      <c r="F20" s="20"/>
      <c r="G20" s="90">
        <f t="shared" si="0"/>
        <v>0</v>
      </c>
      <c r="H20" s="2">
        <f t="shared" si="1"/>
        <v>0</v>
      </c>
      <c r="I20" s="132"/>
      <c r="J20" s="132"/>
      <c r="K20" s="132"/>
      <c r="L20" s="132"/>
      <c r="M20" s="132"/>
      <c r="N20" s="132"/>
      <c r="O20" s="132"/>
      <c r="P20" s="132"/>
      <c r="Q20" s="141"/>
      <c r="R20" s="141"/>
    </row>
    <row r="21" spans="1:18" s="1" customFormat="1" ht="12.75" x14ac:dyDescent="0.2">
      <c r="A21" s="235"/>
      <c r="B21" s="86">
        <f>C1-2</f>
        <v>2022</v>
      </c>
      <c r="C21" s="20"/>
      <c r="D21" s="20"/>
      <c r="E21" s="20"/>
      <c r="F21" s="20"/>
      <c r="G21" s="90">
        <f t="shared" si="0"/>
        <v>0</v>
      </c>
      <c r="H21" s="2">
        <f t="shared" si="1"/>
        <v>0</v>
      </c>
      <c r="I21" s="132"/>
      <c r="J21" s="132"/>
      <c r="K21" s="132"/>
      <c r="L21" s="132"/>
      <c r="M21" s="132"/>
      <c r="N21" s="132"/>
      <c r="O21" s="132"/>
      <c r="P21" s="132"/>
      <c r="Q21" s="141"/>
      <c r="R21" s="141"/>
    </row>
    <row r="22" spans="1:18" s="1" customFormat="1" ht="12.75" x14ac:dyDescent="0.2">
      <c r="A22" s="211"/>
      <c r="B22" s="86">
        <f>C1-1</f>
        <v>2023</v>
      </c>
      <c r="C22" s="20"/>
      <c r="D22" s="20"/>
      <c r="E22" s="20"/>
      <c r="F22" s="20"/>
      <c r="G22" s="90">
        <f t="shared" si="0"/>
        <v>0</v>
      </c>
      <c r="H22" s="2">
        <f t="shared" si="1"/>
        <v>0</v>
      </c>
      <c r="I22" s="132"/>
      <c r="J22" s="132"/>
      <c r="K22" s="132"/>
      <c r="L22" s="132"/>
      <c r="M22" s="132"/>
      <c r="N22" s="132"/>
      <c r="O22" s="132"/>
      <c r="P22" s="132"/>
      <c r="Q22" s="141"/>
      <c r="R22" s="141"/>
    </row>
    <row r="23" spans="1:18" s="1" customFormat="1" ht="12.75" x14ac:dyDescent="0.2">
      <c r="A23" s="235" t="s">
        <v>127</v>
      </c>
      <c r="B23" s="86">
        <f>C1-5</f>
        <v>2019</v>
      </c>
      <c r="C23" s="20"/>
      <c r="D23" s="20"/>
      <c r="E23" s="20"/>
      <c r="F23" s="20"/>
      <c r="G23" s="90">
        <f t="shared" si="0"/>
        <v>0</v>
      </c>
      <c r="H23" s="2">
        <f t="shared" si="1"/>
        <v>0</v>
      </c>
      <c r="I23" s="132"/>
      <c r="J23" s="132"/>
      <c r="K23" s="132"/>
      <c r="L23" s="132"/>
      <c r="M23" s="132"/>
      <c r="N23" s="132"/>
      <c r="O23" s="132"/>
      <c r="P23" s="132"/>
      <c r="Q23" s="141"/>
      <c r="R23" s="141"/>
    </row>
    <row r="24" spans="1:18" s="1" customFormat="1" ht="12.75" x14ac:dyDescent="0.2">
      <c r="A24" s="235"/>
      <c r="B24" s="86">
        <f>C1-4</f>
        <v>2020</v>
      </c>
      <c r="C24" s="20"/>
      <c r="D24" s="20"/>
      <c r="E24" s="20"/>
      <c r="F24" s="20"/>
      <c r="G24" s="90">
        <f t="shared" si="0"/>
        <v>0</v>
      </c>
      <c r="H24" s="2">
        <f t="shared" si="1"/>
        <v>0</v>
      </c>
      <c r="I24" s="132"/>
      <c r="J24" s="132"/>
      <c r="K24" s="132"/>
      <c r="L24" s="132"/>
      <c r="M24" s="132"/>
      <c r="N24" s="132"/>
      <c r="O24" s="132"/>
      <c r="P24" s="132"/>
      <c r="Q24" s="141"/>
      <c r="R24" s="141"/>
    </row>
    <row r="25" spans="1:18" s="1" customFormat="1" ht="12.75" x14ac:dyDescent="0.2">
      <c r="A25" s="235"/>
      <c r="B25" s="86">
        <f>C1-3</f>
        <v>2021</v>
      </c>
      <c r="C25" s="20"/>
      <c r="D25" s="20"/>
      <c r="E25" s="20"/>
      <c r="F25" s="20"/>
      <c r="G25" s="90">
        <f t="shared" si="0"/>
        <v>0</v>
      </c>
      <c r="H25" s="2">
        <f t="shared" si="1"/>
        <v>0</v>
      </c>
      <c r="I25" s="132"/>
      <c r="J25" s="132"/>
      <c r="K25" s="132"/>
      <c r="L25" s="132"/>
      <c r="M25" s="132"/>
      <c r="N25" s="132"/>
      <c r="O25" s="132"/>
      <c r="P25" s="132"/>
      <c r="Q25" s="141"/>
      <c r="R25" s="141"/>
    </row>
    <row r="26" spans="1:18" s="1" customFormat="1" ht="12.75" x14ac:dyDescent="0.2">
      <c r="A26" s="235"/>
      <c r="B26" s="86">
        <f>C1-2</f>
        <v>2022</v>
      </c>
      <c r="C26" s="20"/>
      <c r="D26" s="20"/>
      <c r="E26" s="20"/>
      <c r="F26" s="20"/>
      <c r="G26" s="90">
        <f t="shared" si="0"/>
        <v>0</v>
      </c>
      <c r="H26" s="2">
        <f t="shared" si="1"/>
        <v>0</v>
      </c>
      <c r="I26" s="132"/>
      <c r="J26" s="132"/>
      <c r="K26" s="132"/>
      <c r="L26" s="132"/>
      <c r="M26" s="132"/>
      <c r="N26" s="132"/>
      <c r="O26" s="132"/>
      <c r="P26" s="132"/>
      <c r="Q26" s="141"/>
      <c r="R26" s="141"/>
    </row>
    <row r="27" spans="1:18" s="1" customFormat="1" ht="12.75" x14ac:dyDescent="0.2">
      <c r="A27" s="211"/>
      <c r="B27" s="86">
        <f>C1-1</f>
        <v>2023</v>
      </c>
      <c r="C27" s="20"/>
      <c r="D27" s="20"/>
      <c r="E27" s="20"/>
      <c r="F27" s="20"/>
      <c r="G27" s="90">
        <f t="shared" si="0"/>
        <v>0</v>
      </c>
      <c r="H27" s="2">
        <f t="shared" si="1"/>
        <v>0</v>
      </c>
      <c r="I27" s="132"/>
      <c r="J27" s="132"/>
      <c r="K27" s="132"/>
      <c r="L27" s="132"/>
      <c r="M27" s="132"/>
      <c r="N27" s="132"/>
      <c r="O27" s="132"/>
      <c r="P27" s="132"/>
      <c r="Q27" s="141"/>
      <c r="R27" s="141"/>
    </row>
    <row r="28" spans="1:18" s="1" customFormat="1" ht="12.75" x14ac:dyDescent="0.2">
      <c r="A28" s="235" t="s">
        <v>297</v>
      </c>
      <c r="B28" s="86">
        <f>C1-5</f>
        <v>2019</v>
      </c>
      <c r="C28" s="20"/>
      <c r="D28" s="20"/>
      <c r="E28" s="20"/>
      <c r="F28" s="20"/>
      <c r="G28" s="90">
        <f t="shared" si="0"/>
        <v>0</v>
      </c>
      <c r="H28" s="2">
        <f t="shared" si="1"/>
        <v>0</v>
      </c>
      <c r="I28" s="132"/>
      <c r="J28" s="132"/>
      <c r="K28" s="132"/>
      <c r="L28" s="132"/>
      <c r="M28" s="132"/>
      <c r="N28" s="132"/>
      <c r="O28" s="132"/>
      <c r="P28" s="132"/>
      <c r="Q28" s="141"/>
      <c r="R28" s="141"/>
    </row>
    <row r="29" spans="1:18" s="1" customFormat="1" ht="12.75" x14ac:dyDescent="0.2">
      <c r="A29" s="235"/>
      <c r="B29" s="86">
        <f>C1-4</f>
        <v>2020</v>
      </c>
      <c r="C29" s="20"/>
      <c r="D29" s="20"/>
      <c r="E29" s="20"/>
      <c r="F29" s="20"/>
      <c r="G29" s="90">
        <f t="shared" si="0"/>
        <v>0</v>
      </c>
      <c r="H29" s="2">
        <f t="shared" si="1"/>
        <v>0</v>
      </c>
      <c r="I29" s="132"/>
      <c r="J29" s="132"/>
      <c r="K29" s="132"/>
      <c r="L29" s="132"/>
      <c r="M29" s="132"/>
      <c r="N29" s="132"/>
      <c r="O29" s="132"/>
      <c r="P29" s="132"/>
      <c r="Q29" s="141"/>
      <c r="R29" s="141"/>
    </row>
    <row r="30" spans="1:18" s="1" customFormat="1" ht="12.75" x14ac:dyDescent="0.2">
      <c r="A30" s="235"/>
      <c r="B30" s="86">
        <f>C1-3</f>
        <v>2021</v>
      </c>
      <c r="C30" s="20"/>
      <c r="D30" s="20"/>
      <c r="E30" s="20"/>
      <c r="F30" s="20"/>
      <c r="G30" s="90">
        <f t="shared" si="0"/>
        <v>0</v>
      </c>
      <c r="H30" s="2">
        <f t="shared" si="1"/>
        <v>0</v>
      </c>
      <c r="I30" s="132"/>
      <c r="J30" s="132"/>
      <c r="K30" s="132"/>
      <c r="L30" s="132"/>
      <c r="M30" s="132"/>
      <c r="N30" s="132"/>
      <c r="O30" s="132"/>
      <c r="P30" s="132"/>
      <c r="Q30" s="141"/>
      <c r="R30" s="141"/>
    </row>
    <row r="31" spans="1:18" s="1" customFormat="1" ht="12.75" x14ac:dyDescent="0.2">
      <c r="A31" s="235"/>
      <c r="B31" s="86">
        <f>C1-2</f>
        <v>2022</v>
      </c>
      <c r="C31" s="20"/>
      <c r="D31" s="20"/>
      <c r="E31" s="20"/>
      <c r="F31" s="20"/>
      <c r="G31" s="90">
        <f t="shared" si="0"/>
        <v>0</v>
      </c>
      <c r="H31" s="2">
        <f t="shared" si="1"/>
        <v>0</v>
      </c>
      <c r="I31" s="132"/>
      <c r="J31" s="132"/>
      <c r="K31" s="132"/>
      <c r="L31" s="132"/>
      <c r="M31" s="132"/>
      <c r="N31" s="132"/>
      <c r="O31" s="132"/>
      <c r="P31" s="132"/>
      <c r="Q31" s="141"/>
      <c r="R31" s="141"/>
    </row>
    <row r="32" spans="1:18" s="1" customFormat="1" ht="12.75" x14ac:dyDescent="0.2">
      <c r="A32" s="211"/>
      <c r="B32" s="86">
        <f>C1-1</f>
        <v>2023</v>
      </c>
      <c r="C32" s="20"/>
      <c r="D32" s="20"/>
      <c r="E32" s="20"/>
      <c r="F32" s="20"/>
      <c r="G32" s="90">
        <f t="shared" si="0"/>
        <v>0</v>
      </c>
      <c r="H32" s="2">
        <f t="shared" si="1"/>
        <v>0</v>
      </c>
      <c r="I32" s="132"/>
      <c r="J32" s="132"/>
      <c r="K32" s="132"/>
      <c r="L32" s="132"/>
      <c r="M32" s="132"/>
      <c r="N32" s="132"/>
      <c r="O32" s="132"/>
      <c r="P32" s="132"/>
      <c r="Q32" s="141"/>
      <c r="R32" s="141"/>
    </row>
    <row r="33" spans="1:18" s="1" customFormat="1" ht="12.75" x14ac:dyDescent="0.2">
      <c r="A33" s="235" t="s">
        <v>129</v>
      </c>
      <c r="B33" s="86">
        <f>C1-5</f>
        <v>2019</v>
      </c>
      <c r="C33" s="20"/>
      <c r="D33" s="20"/>
      <c r="E33" s="20"/>
      <c r="F33" s="20"/>
      <c r="G33" s="90">
        <f t="shared" si="0"/>
        <v>0</v>
      </c>
      <c r="H33" s="2">
        <f t="shared" si="1"/>
        <v>0</v>
      </c>
      <c r="I33" s="132"/>
      <c r="J33" s="132"/>
      <c r="K33" s="132"/>
      <c r="L33" s="132"/>
      <c r="M33" s="132"/>
      <c r="N33" s="132"/>
      <c r="O33" s="132"/>
      <c r="P33" s="132"/>
      <c r="Q33" s="141"/>
      <c r="R33" s="141"/>
    </row>
    <row r="34" spans="1:18" s="1" customFormat="1" ht="12.75" x14ac:dyDescent="0.2">
      <c r="A34" s="235"/>
      <c r="B34" s="86">
        <f>C1-4</f>
        <v>2020</v>
      </c>
      <c r="C34" s="20"/>
      <c r="D34" s="20"/>
      <c r="E34" s="20"/>
      <c r="F34" s="20"/>
      <c r="G34" s="90">
        <f t="shared" si="0"/>
        <v>0</v>
      </c>
      <c r="H34" s="2">
        <f t="shared" si="1"/>
        <v>0</v>
      </c>
      <c r="I34" s="132"/>
      <c r="J34" s="132"/>
      <c r="K34" s="132"/>
      <c r="L34" s="132"/>
      <c r="M34" s="132"/>
      <c r="N34" s="132"/>
      <c r="O34" s="132"/>
      <c r="P34" s="132"/>
      <c r="Q34" s="141"/>
      <c r="R34" s="141"/>
    </row>
    <row r="35" spans="1:18" s="1" customFormat="1" ht="12.75" x14ac:dyDescent="0.2">
      <c r="A35" s="235"/>
      <c r="B35" s="86">
        <f>C1-3</f>
        <v>2021</v>
      </c>
      <c r="C35" s="20"/>
      <c r="D35" s="20"/>
      <c r="E35" s="20"/>
      <c r="F35" s="20"/>
      <c r="G35" s="90">
        <f t="shared" si="0"/>
        <v>0</v>
      </c>
      <c r="H35" s="2">
        <f t="shared" si="1"/>
        <v>0</v>
      </c>
      <c r="I35" s="132"/>
      <c r="J35" s="132"/>
      <c r="K35" s="132"/>
      <c r="L35" s="132"/>
      <c r="M35" s="132"/>
      <c r="N35" s="132"/>
      <c r="O35" s="132"/>
      <c r="P35" s="132"/>
      <c r="Q35" s="141"/>
      <c r="R35" s="141"/>
    </row>
    <row r="36" spans="1:18" s="1" customFormat="1" ht="12.75" x14ac:dyDescent="0.2">
      <c r="A36" s="235"/>
      <c r="B36" s="86">
        <f>C1-2</f>
        <v>2022</v>
      </c>
      <c r="C36" s="20"/>
      <c r="D36" s="20"/>
      <c r="E36" s="20"/>
      <c r="F36" s="20"/>
      <c r="G36" s="90">
        <f t="shared" si="0"/>
        <v>0</v>
      </c>
      <c r="H36" s="2">
        <f t="shared" si="1"/>
        <v>0</v>
      </c>
      <c r="I36" s="132"/>
      <c r="J36" s="132"/>
      <c r="K36" s="132"/>
      <c r="L36" s="132"/>
      <c r="M36" s="132"/>
      <c r="N36" s="132"/>
      <c r="O36" s="132"/>
      <c r="P36" s="132"/>
      <c r="Q36" s="141"/>
      <c r="R36" s="141"/>
    </row>
    <row r="37" spans="1:18" s="1" customFormat="1" ht="12.75" x14ac:dyDescent="0.2">
      <c r="A37" s="211"/>
      <c r="B37" s="86">
        <f>C1-1</f>
        <v>2023</v>
      </c>
      <c r="C37" s="20"/>
      <c r="D37" s="20"/>
      <c r="E37" s="20"/>
      <c r="F37" s="20"/>
      <c r="G37" s="90">
        <f t="shared" si="0"/>
        <v>0</v>
      </c>
      <c r="H37" s="2">
        <f t="shared" si="1"/>
        <v>0</v>
      </c>
      <c r="I37" s="132"/>
      <c r="J37" s="132"/>
      <c r="K37" s="132"/>
      <c r="L37" s="132"/>
      <c r="M37" s="132"/>
      <c r="N37" s="132"/>
      <c r="O37" s="132"/>
      <c r="P37" s="132"/>
      <c r="Q37" s="141"/>
      <c r="R37" s="141"/>
    </row>
    <row r="38" spans="1:18" s="1" customFormat="1" ht="12.75" x14ac:dyDescent="0.2">
      <c r="A38" s="235" t="s">
        <v>130</v>
      </c>
      <c r="B38" s="86">
        <f>C1-5</f>
        <v>2019</v>
      </c>
      <c r="C38" s="20"/>
      <c r="D38" s="20"/>
      <c r="E38" s="20"/>
      <c r="F38" s="20"/>
      <c r="G38" s="90">
        <f t="shared" si="0"/>
        <v>0</v>
      </c>
      <c r="H38" s="2">
        <f t="shared" si="1"/>
        <v>0</v>
      </c>
      <c r="I38" s="132"/>
      <c r="J38" s="132"/>
      <c r="K38" s="132"/>
      <c r="L38" s="132"/>
      <c r="M38" s="132"/>
      <c r="N38" s="132"/>
      <c r="O38" s="132"/>
      <c r="P38" s="132"/>
      <c r="Q38" s="141"/>
      <c r="R38" s="141"/>
    </row>
    <row r="39" spans="1:18" s="1" customFormat="1" ht="12.75" x14ac:dyDescent="0.2">
      <c r="A39" s="235"/>
      <c r="B39" s="86">
        <f>C1-4</f>
        <v>2020</v>
      </c>
      <c r="C39" s="20"/>
      <c r="D39" s="20"/>
      <c r="E39" s="20"/>
      <c r="F39" s="20"/>
      <c r="G39" s="90">
        <f t="shared" si="0"/>
        <v>0</v>
      </c>
      <c r="H39" s="2">
        <f t="shared" si="1"/>
        <v>0</v>
      </c>
      <c r="I39" s="132"/>
      <c r="J39" s="132"/>
      <c r="K39" s="132"/>
      <c r="L39" s="132"/>
      <c r="M39" s="132"/>
      <c r="N39" s="132"/>
      <c r="O39" s="132"/>
      <c r="P39" s="132"/>
      <c r="Q39" s="141"/>
      <c r="R39" s="141"/>
    </row>
    <row r="40" spans="1:18" s="1" customFormat="1" ht="12.75" x14ac:dyDescent="0.2">
      <c r="A40" s="235"/>
      <c r="B40" s="86">
        <f>C1-3</f>
        <v>2021</v>
      </c>
      <c r="C40" s="20"/>
      <c r="D40" s="20"/>
      <c r="E40" s="20"/>
      <c r="F40" s="20"/>
      <c r="G40" s="90">
        <f t="shared" si="0"/>
        <v>0</v>
      </c>
      <c r="H40" s="2">
        <f t="shared" si="1"/>
        <v>0</v>
      </c>
      <c r="I40" s="132"/>
      <c r="J40" s="132"/>
      <c r="K40" s="132"/>
      <c r="L40" s="132"/>
      <c r="M40" s="132"/>
      <c r="N40" s="132"/>
      <c r="O40" s="132"/>
      <c r="P40" s="132"/>
      <c r="Q40" s="141"/>
      <c r="R40" s="141"/>
    </row>
    <row r="41" spans="1:18" s="1" customFormat="1" ht="12.75" x14ac:dyDescent="0.2">
      <c r="A41" s="235"/>
      <c r="B41" s="86">
        <f>C1-2</f>
        <v>2022</v>
      </c>
      <c r="C41" s="20"/>
      <c r="D41" s="20"/>
      <c r="E41" s="20"/>
      <c r="F41" s="20"/>
      <c r="G41" s="90">
        <f t="shared" si="0"/>
        <v>0</v>
      </c>
      <c r="H41" s="2">
        <f t="shared" si="1"/>
        <v>0</v>
      </c>
      <c r="I41" s="132"/>
      <c r="J41" s="132"/>
      <c r="K41" s="132"/>
      <c r="L41" s="132"/>
      <c r="M41" s="132"/>
      <c r="N41" s="132"/>
      <c r="O41" s="132"/>
      <c r="P41" s="132"/>
      <c r="Q41" s="141"/>
      <c r="R41" s="141"/>
    </row>
    <row r="42" spans="1:18" s="1" customFormat="1" ht="12.75" x14ac:dyDescent="0.2">
      <c r="A42" s="211"/>
      <c r="B42" s="86">
        <f>C1-1</f>
        <v>2023</v>
      </c>
      <c r="C42" s="20"/>
      <c r="D42" s="20"/>
      <c r="E42" s="20"/>
      <c r="F42" s="20"/>
      <c r="G42" s="90">
        <f t="shared" si="0"/>
        <v>0</v>
      </c>
      <c r="H42" s="2">
        <f t="shared" si="1"/>
        <v>0</v>
      </c>
      <c r="I42" s="132"/>
      <c r="J42" s="132"/>
      <c r="K42" s="132"/>
      <c r="L42" s="132"/>
      <c r="M42" s="132"/>
      <c r="N42" s="132"/>
      <c r="O42" s="132"/>
      <c r="P42" s="132"/>
      <c r="Q42" s="141"/>
      <c r="R42" s="141"/>
    </row>
    <row r="43" spans="1:18" s="1" customFormat="1" ht="12.75" x14ac:dyDescent="0.2">
      <c r="A43" s="235" t="s">
        <v>131</v>
      </c>
      <c r="B43" s="86">
        <f>C1-5</f>
        <v>2019</v>
      </c>
      <c r="C43" s="90">
        <f>C8+C13+C18+C23</f>
        <v>0</v>
      </c>
      <c r="D43" s="90">
        <f>D8+D13+D18+D23</f>
        <v>0</v>
      </c>
      <c r="E43" s="90">
        <f>E8+E13+E18+E23</f>
        <v>0</v>
      </c>
      <c r="F43" s="90">
        <f>F8+F13+F18+F23</f>
        <v>0</v>
      </c>
      <c r="G43" s="90">
        <f>IFERROR(E43*100/C43,0)</f>
        <v>0</v>
      </c>
      <c r="H43" s="2">
        <f t="shared" ref="H43:H47" si="2">IFERROR(F43*100/D43,0)</f>
        <v>0</v>
      </c>
      <c r="I43" s="132"/>
      <c r="J43" s="132"/>
      <c r="K43" s="132"/>
      <c r="L43" s="132"/>
      <c r="M43" s="132"/>
      <c r="N43" s="132"/>
      <c r="O43" s="132"/>
      <c r="P43" s="132"/>
      <c r="Q43" s="141"/>
      <c r="R43" s="141"/>
    </row>
    <row r="44" spans="1:18" s="1" customFormat="1" ht="12.75" x14ac:dyDescent="0.2">
      <c r="A44" s="235"/>
      <c r="B44" s="86">
        <f>C1-4</f>
        <v>2020</v>
      </c>
      <c r="C44" s="90">
        <f t="shared" ref="C44:F47" si="3">C9+C14+C19+C24</f>
        <v>0</v>
      </c>
      <c r="D44" s="90">
        <f t="shared" si="3"/>
        <v>0</v>
      </c>
      <c r="E44" s="90">
        <f t="shared" si="3"/>
        <v>0</v>
      </c>
      <c r="F44" s="90">
        <f t="shared" si="3"/>
        <v>0</v>
      </c>
      <c r="G44" s="90">
        <f t="shared" ref="G44:G47" si="4">IFERROR(E44*100/C44,0)</f>
        <v>0</v>
      </c>
      <c r="H44" s="2">
        <f t="shared" si="2"/>
        <v>0</v>
      </c>
      <c r="I44" s="132"/>
      <c r="J44" s="132"/>
      <c r="K44" s="132"/>
      <c r="L44" s="132"/>
      <c r="M44" s="132"/>
      <c r="N44" s="132"/>
      <c r="O44" s="132"/>
      <c r="P44" s="132"/>
      <c r="Q44" s="141"/>
      <c r="R44" s="141"/>
    </row>
    <row r="45" spans="1:18" s="1" customFormat="1" ht="12.75" x14ac:dyDescent="0.2">
      <c r="A45" s="235"/>
      <c r="B45" s="86">
        <f>C1-3</f>
        <v>2021</v>
      </c>
      <c r="C45" s="90">
        <f t="shared" si="3"/>
        <v>0</v>
      </c>
      <c r="D45" s="90">
        <f t="shared" si="3"/>
        <v>0</v>
      </c>
      <c r="E45" s="90">
        <f t="shared" si="3"/>
        <v>0</v>
      </c>
      <c r="F45" s="90">
        <f t="shared" si="3"/>
        <v>0</v>
      </c>
      <c r="G45" s="90">
        <f t="shared" si="4"/>
        <v>0</v>
      </c>
      <c r="H45" s="2">
        <f t="shared" si="2"/>
        <v>0</v>
      </c>
      <c r="I45" s="132"/>
      <c r="J45" s="132"/>
      <c r="K45" s="132"/>
      <c r="L45" s="132"/>
      <c r="M45" s="132"/>
      <c r="N45" s="132"/>
      <c r="O45" s="132"/>
      <c r="P45" s="132"/>
      <c r="Q45" s="141"/>
      <c r="R45" s="141"/>
    </row>
    <row r="46" spans="1:18" s="1" customFormat="1" ht="12.75" x14ac:dyDescent="0.2">
      <c r="A46" s="235"/>
      <c r="B46" s="86">
        <f>C1-2</f>
        <v>2022</v>
      </c>
      <c r="C46" s="90">
        <f t="shared" si="3"/>
        <v>0</v>
      </c>
      <c r="D46" s="90">
        <f t="shared" si="3"/>
        <v>0</v>
      </c>
      <c r="E46" s="90">
        <f t="shared" si="3"/>
        <v>0</v>
      </c>
      <c r="F46" s="90">
        <f t="shared" si="3"/>
        <v>0</v>
      </c>
      <c r="G46" s="90">
        <f t="shared" si="4"/>
        <v>0</v>
      </c>
      <c r="H46" s="2">
        <f t="shared" si="2"/>
        <v>0</v>
      </c>
      <c r="I46" s="132"/>
      <c r="J46" s="132"/>
      <c r="K46" s="132"/>
      <c r="L46" s="132"/>
      <c r="M46" s="132"/>
      <c r="N46" s="132"/>
      <c r="O46" s="132"/>
      <c r="P46" s="132"/>
      <c r="Q46" s="141"/>
      <c r="R46" s="141"/>
    </row>
    <row r="47" spans="1:18" s="1" customFormat="1" ht="12.75" x14ac:dyDescent="0.2">
      <c r="A47" s="211"/>
      <c r="B47" s="86">
        <f>C1-1</f>
        <v>2023</v>
      </c>
      <c r="C47" s="90">
        <f t="shared" si="3"/>
        <v>0</v>
      </c>
      <c r="D47" s="90">
        <f t="shared" si="3"/>
        <v>0</v>
      </c>
      <c r="E47" s="90">
        <f t="shared" si="3"/>
        <v>0</v>
      </c>
      <c r="F47" s="90">
        <f t="shared" si="3"/>
        <v>0</v>
      </c>
      <c r="G47" s="90">
        <f t="shared" si="4"/>
        <v>0</v>
      </c>
      <c r="H47" s="2">
        <f t="shared" si="2"/>
        <v>0</v>
      </c>
      <c r="I47" s="132"/>
      <c r="J47" s="132"/>
      <c r="K47" s="132"/>
      <c r="L47" s="132"/>
      <c r="M47" s="132"/>
      <c r="N47" s="132"/>
      <c r="O47" s="132"/>
      <c r="P47" s="132"/>
      <c r="Q47" s="141"/>
      <c r="R47" s="141"/>
    </row>
    <row r="48" spans="1:18" s="1" customFormat="1" ht="12.75" x14ac:dyDescent="0.2">
      <c r="A48" s="286" t="s">
        <v>132</v>
      </c>
      <c r="B48" s="35">
        <f>C1-5</f>
        <v>2019</v>
      </c>
      <c r="C48" s="36">
        <f>IFERROR(C43/C53*100,0)</f>
        <v>0</v>
      </c>
      <c r="D48" s="36">
        <f t="shared" ref="D48:F48" si="5">IFERROR(D43/D53*100,0)</f>
        <v>0</v>
      </c>
      <c r="E48" s="36">
        <f t="shared" si="5"/>
        <v>0</v>
      </c>
      <c r="F48" s="36">
        <f t="shared" si="5"/>
        <v>0</v>
      </c>
      <c r="G48" s="36" t="s">
        <v>133</v>
      </c>
      <c r="H48" s="37" t="s">
        <v>133</v>
      </c>
      <c r="I48" s="132"/>
      <c r="J48" s="132"/>
      <c r="K48" s="132"/>
      <c r="L48" s="132"/>
      <c r="M48" s="132"/>
      <c r="N48" s="132"/>
      <c r="O48" s="132"/>
      <c r="P48" s="132"/>
      <c r="Q48" s="141"/>
      <c r="R48" s="141"/>
    </row>
    <row r="49" spans="1:18" s="1" customFormat="1" ht="12.75" x14ac:dyDescent="0.2">
      <c r="A49" s="287"/>
      <c r="B49" s="35">
        <f>C1-4</f>
        <v>2020</v>
      </c>
      <c r="C49" s="36">
        <f t="shared" ref="C49:F52" si="6">IFERROR(C44/C54*100,0)</f>
        <v>0</v>
      </c>
      <c r="D49" s="36">
        <f t="shared" si="6"/>
        <v>0</v>
      </c>
      <c r="E49" s="36">
        <f t="shared" si="6"/>
        <v>0</v>
      </c>
      <c r="F49" s="36">
        <f t="shared" si="6"/>
        <v>0</v>
      </c>
      <c r="G49" s="36" t="s">
        <v>133</v>
      </c>
      <c r="H49" s="37" t="s">
        <v>133</v>
      </c>
      <c r="I49" s="132"/>
      <c r="J49" s="132"/>
      <c r="K49" s="132"/>
      <c r="L49" s="132"/>
      <c r="M49" s="132"/>
      <c r="N49" s="132"/>
      <c r="O49" s="132"/>
      <c r="P49" s="132"/>
      <c r="Q49" s="141"/>
      <c r="R49" s="141"/>
    </row>
    <row r="50" spans="1:18" s="1" customFormat="1" ht="12.75" x14ac:dyDescent="0.2">
      <c r="A50" s="287"/>
      <c r="B50" s="35">
        <f>C1-3</f>
        <v>2021</v>
      </c>
      <c r="C50" s="36">
        <f t="shared" si="6"/>
        <v>0</v>
      </c>
      <c r="D50" s="36">
        <f t="shared" si="6"/>
        <v>0</v>
      </c>
      <c r="E50" s="36">
        <f t="shared" si="6"/>
        <v>0</v>
      </c>
      <c r="F50" s="36">
        <f t="shared" si="6"/>
        <v>0</v>
      </c>
      <c r="G50" s="36" t="s">
        <v>133</v>
      </c>
      <c r="H50" s="37" t="s">
        <v>133</v>
      </c>
      <c r="I50" s="132"/>
      <c r="J50" s="132"/>
      <c r="K50" s="132"/>
      <c r="L50" s="132"/>
      <c r="M50" s="132"/>
      <c r="N50" s="132"/>
      <c r="O50" s="132"/>
      <c r="P50" s="132"/>
      <c r="Q50" s="141"/>
      <c r="R50" s="141"/>
    </row>
    <row r="51" spans="1:18" s="1" customFormat="1" ht="12.75" x14ac:dyDescent="0.2">
      <c r="A51" s="287"/>
      <c r="B51" s="35">
        <f>C1-2</f>
        <v>2022</v>
      </c>
      <c r="C51" s="36">
        <f t="shared" si="6"/>
        <v>0</v>
      </c>
      <c r="D51" s="36">
        <f t="shared" si="6"/>
        <v>0</v>
      </c>
      <c r="E51" s="36">
        <f t="shared" si="6"/>
        <v>0</v>
      </c>
      <c r="F51" s="36">
        <f t="shared" si="6"/>
        <v>0</v>
      </c>
      <c r="G51" s="36" t="s">
        <v>133</v>
      </c>
      <c r="H51" s="37" t="s">
        <v>133</v>
      </c>
      <c r="I51" s="132"/>
      <c r="J51" s="132"/>
      <c r="K51" s="132"/>
      <c r="L51" s="132"/>
      <c r="M51" s="132"/>
      <c r="N51" s="132"/>
      <c r="O51" s="132"/>
      <c r="P51" s="132"/>
      <c r="Q51" s="141"/>
      <c r="R51" s="141"/>
    </row>
    <row r="52" spans="1:18" s="1" customFormat="1" ht="12.75" x14ac:dyDescent="0.2">
      <c r="A52" s="288"/>
      <c r="B52" s="35">
        <f>C1-1</f>
        <v>2023</v>
      </c>
      <c r="C52" s="36">
        <f t="shared" si="6"/>
        <v>0</v>
      </c>
      <c r="D52" s="36">
        <f t="shared" si="6"/>
        <v>0</v>
      </c>
      <c r="E52" s="36">
        <f t="shared" si="6"/>
        <v>0</v>
      </c>
      <c r="F52" s="36">
        <f t="shared" si="6"/>
        <v>0</v>
      </c>
      <c r="G52" s="36" t="s">
        <v>133</v>
      </c>
      <c r="H52" s="37" t="s">
        <v>133</v>
      </c>
      <c r="I52" s="132"/>
      <c r="J52" s="132"/>
      <c r="K52" s="132"/>
      <c r="L52" s="132"/>
      <c r="M52" s="132"/>
      <c r="N52" s="132"/>
      <c r="O52" s="132"/>
      <c r="P52" s="132"/>
      <c r="Q52" s="141"/>
      <c r="R52" s="141"/>
    </row>
    <row r="53" spans="1:18" s="1" customFormat="1" ht="12.75" x14ac:dyDescent="0.2">
      <c r="A53" s="278" t="s">
        <v>134</v>
      </c>
      <c r="B53" s="86">
        <f>C1-5</f>
        <v>2019</v>
      </c>
      <c r="C53" s="38">
        <f>C28+C33+C38+C43</f>
        <v>0</v>
      </c>
      <c r="D53" s="38">
        <f>D28+D33+D38+D43</f>
        <v>0</v>
      </c>
      <c r="E53" s="38">
        <f t="shared" ref="E53:H53" si="7">E28+E33+E38+E43</f>
        <v>0</v>
      </c>
      <c r="F53" s="38">
        <f t="shared" si="7"/>
        <v>0</v>
      </c>
      <c r="G53" s="38">
        <f>G28+G33+G38+G43</f>
        <v>0</v>
      </c>
      <c r="H53" s="38">
        <f t="shared" si="7"/>
        <v>0</v>
      </c>
      <c r="I53" s="132"/>
      <c r="J53" s="132"/>
      <c r="K53" s="132"/>
      <c r="L53" s="132"/>
      <c r="M53" s="132"/>
      <c r="N53" s="132"/>
      <c r="O53" s="132"/>
      <c r="P53" s="132"/>
      <c r="Q53" s="141"/>
      <c r="R53" s="141"/>
    </row>
    <row r="54" spans="1:18" s="1" customFormat="1" ht="12.75" x14ac:dyDescent="0.2">
      <c r="A54" s="279"/>
      <c r="B54" s="86">
        <f>C1-4</f>
        <v>2020</v>
      </c>
      <c r="C54" s="38">
        <f t="shared" ref="C54:H57" si="8">C29+C34+C39+C44</f>
        <v>0</v>
      </c>
      <c r="D54" s="38">
        <f t="shared" si="8"/>
        <v>0</v>
      </c>
      <c r="E54" s="38">
        <f t="shared" si="8"/>
        <v>0</v>
      </c>
      <c r="F54" s="38">
        <f t="shared" si="8"/>
        <v>0</v>
      </c>
      <c r="G54" s="38">
        <f t="shared" si="8"/>
        <v>0</v>
      </c>
      <c r="H54" s="38">
        <f t="shared" si="8"/>
        <v>0</v>
      </c>
      <c r="I54" s="132"/>
      <c r="J54" s="132"/>
      <c r="K54" s="132"/>
      <c r="L54" s="132"/>
      <c r="M54" s="132"/>
      <c r="N54" s="132"/>
      <c r="O54" s="132"/>
      <c r="P54" s="132"/>
      <c r="Q54" s="141"/>
      <c r="R54" s="141"/>
    </row>
    <row r="55" spans="1:18" s="1" customFormat="1" ht="12.75" x14ac:dyDescent="0.2">
      <c r="A55" s="279"/>
      <c r="B55" s="86">
        <f>C1-3</f>
        <v>2021</v>
      </c>
      <c r="C55" s="38">
        <f t="shared" si="8"/>
        <v>0</v>
      </c>
      <c r="D55" s="38">
        <f t="shared" si="8"/>
        <v>0</v>
      </c>
      <c r="E55" s="38">
        <f t="shared" si="8"/>
        <v>0</v>
      </c>
      <c r="F55" s="38">
        <f t="shared" si="8"/>
        <v>0</v>
      </c>
      <c r="G55" s="38">
        <f t="shared" si="8"/>
        <v>0</v>
      </c>
      <c r="H55" s="38">
        <f t="shared" si="8"/>
        <v>0</v>
      </c>
      <c r="I55" s="132"/>
      <c r="J55" s="132"/>
      <c r="K55" s="132"/>
      <c r="L55" s="132"/>
      <c r="M55" s="132"/>
      <c r="N55" s="132"/>
      <c r="O55" s="132"/>
      <c r="P55" s="132"/>
      <c r="Q55" s="141"/>
      <c r="R55" s="141"/>
    </row>
    <row r="56" spans="1:18" s="1" customFormat="1" ht="12.75" x14ac:dyDescent="0.2">
      <c r="A56" s="279"/>
      <c r="B56" s="86">
        <f>C1-2</f>
        <v>2022</v>
      </c>
      <c r="C56" s="38">
        <f t="shared" si="8"/>
        <v>0</v>
      </c>
      <c r="D56" s="38">
        <f t="shared" si="8"/>
        <v>0</v>
      </c>
      <c r="E56" s="38">
        <f t="shared" si="8"/>
        <v>0</v>
      </c>
      <c r="F56" s="38">
        <f t="shared" si="8"/>
        <v>0</v>
      </c>
      <c r="G56" s="38">
        <f t="shared" si="8"/>
        <v>0</v>
      </c>
      <c r="H56" s="38">
        <f t="shared" si="8"/>
        <v>0</v>
      </c>
      <c r="I56" s="132"/>
      <c r="J56" s="132"/>
      <c r="K56" s="132"/>
      <c r="L56" s="132"/>
      <c r="M56" s="132"/>
      <c r="N56" s="132"/>
      <c r="O56" s="132"/>
      <c r="P56" s="132"/>
      <c r="Q56" s="141"/>
      <c r="R56" s="141"/>
    </row>
    <row r="57" spans="1:18" s="1" customFormat="1" ht="12.75" x14ac:dyDescent="0.2">
      <c r="A57" s="280"/>
      <c r="B57" s="86">
        <f>C1-1</f>
        <v>2023</v>
      </c>
      <c r="C57" s="38">
        <f t="shared" si="8"/>
        <v>0</v>
      </c>
      <c r="D57" s="38">
        <f t="shared" si="8"/>
        <v>0</v>
      </c>
      <c r="E57" s="38">
        <f t="shared" si="8"/>
        <v>0</v>
      </c>
      <c r="F57" s="38">
        <f t="shared" si="8"/>
        <v>0</v>
      </c>
      <c r="G57" s="38">
        <f t="shared" si="8"/>
        <v>0</v>
      </c>
      <c r="H57" s="38">
        <f t="shared" si="8"/>
        <v>0</v>
      </c>
      <c r="I57" s="132"/>
      <c r="J57" s="132"/>
      <c r="K57" s="132"/>
      <c r="L57" s="132"/>
      <c r="M57" s="132"/>
      <c r="N57" s="132"/>
      <c r="O57" s="132"/>
      <c r="P57" s="132"/>
      <c r="Q57" s="141"/>
      <c r="R57" s="141"/>
    </row>
    <row r="58" spans="1:18" s="1" customFormat="1" ht="12.75" x14ac:dyDescent="0.2">
      <c r="A58" s="42"/>
      <c r="B58" s="43"/>
      <c r="C58" s="44"/>
      <c r="D58" s="44"/>
      <c r="E58" s="44"/>
      <c r="F58" s="44"/>
      <c r="G58" s="44"/>
      <c r="H58" s="44"/>
      <c r="I58" s="132"/>
      <c r="J58" s="132"/>
      <c r="K58" s="132"/>
      <c r="L58" s="132"/>
      <c r="M58" s="132"/>
      <c r="N58" s="132"/>
      <c r="O58" s="132"/>
      <c r="P58" s="132"/>
      <c r="Q58" s="141"/>
      <c r="R58" s="141"/>
    </row>
    <row r="59" spans="1:18" s="1" customFormat="1" ht="12.75" customHeight="1" x14ac:dyDescent="0.2">
      <c r="A59" s="277" t="s">
        <v>300</v>
      </c>
      <c r="B59" s="277"/>
      <c r="C59" s="44"/>
      <c r="D59" s="44"/>
      <c r="E59" s="44"/>
      <c r="F59" s="44"/>
      <c r="G59" s="44"/>
      <c r="H59" s="44"/>
      <c r="I59" s="132"/>
      <c r="J59" s="132"/>
      <c r="K59" s="132"/>
      <c r="L59" s="132"/>
      <c r="M59" s="132"/>
      <c r="N59" s="132"/>
      <c r="O59" s="132"/>
      <c r="P59" s="132"/>
      <c r="Q59" s="141"/>
      <c r="R59" s="141"/>
    </row>
    <row r="60" spans="1:18" s="1" customFormat="1" ht="12.75" x14ac:dyDescent="0.2">
      <c r="A60" s="222" t="s">
        <v>118</v>
      </c>
      <c r="B60" s="210" t="s">
        <v>6</v>
      </c>
      <c r="C60" s="222" t="s">
        <v>119</v>
      </c>
      <c r="D60" s="222"/>
      <c r="E60" s="190" t="s">
        <v>120</v>
      </c>
      <c r="F60" s="190"/>
      <c r="G60" s="190" t="s">
        <v>121</v>
      </c>
      <c r="H60" s="190"/>
      <c r="I60" s="132"/>
      <c r="J60" s="132"/>
      <c r="K60" s="132"/>
      <c r="L60" s="132"/>
      <c r="M60" s="132"/>
      <c r="N60" s="132"/>
      <c r="O60" s="132"/>
      <c r="P60" s="132"/>
      <c r="Q60" s="141"/>
      <c r="R60" s="141"/>
    </row>
    <row r="61" spans="1:18" s="1" customFormat="1" ht="25.5" x14ac:dyDescent="0.2">
      <c r="A61" s="222"/>
      <c r="B61" s="281"/>
      <c r="C61" s="86" t="s">
        <v>100</v>
      </c>
      <c r="D61" s="86" t="s">
        <v>122</v>
      </c>
      <c r="E61" s="86" t="s">
        <v>100</v>
      </c>
      <c r="F61" s="86" t="s">
        <v>122</v>
      </c>
      <c r="G61" s="86" t="s">
        <v>100</v>
      </c>
      <c r="H61" s="86" t="s">
        <v>122</v>
      </c>
      <c r="I61" s="132"/>
      <c r="J61" s="132"/>
      <c r="K61" s="132"/>
      <c r="L61" s="132"/>
      <c r="M61" s="132"/>
      <c r="N61" s="132"/>
      <c r="O61" s="132"/>
      <c r="P61" s="132"/>
      <c r="Q61" s="141"/>
      <c r="R61" s="141"/>
    </row>
    <row r="62" spans="1:18" s="1" customFormat="1" ht="12.75" x14ac:dyDescent="0.2">
      <c r="A62" s="235" t="s">
        <v>128</v>
      </c>
      <c r="B62" s="86">
        <f>C1-5</f>
        <v>2019</v>
      </c>
      <c r="C62" s="20"/>
      <c r="D62" s="20"/>
      <c r="E62" s="20"/>
      <c r="F62" s="20"/>
      <c r="G62" s="90">
        <f>IFERROR(E62*100/C62,0)</f>
        <v>0</v>
      </c>
      <c r="H62" s="2">
        <f>IFERROR(F62*100/D62,0)</f>
        <v>0</v>
      </c>
      <c r="I62" s="132"/>
      <c r="J62" s="132"/>
      <c r="K62" s="132"/>
      <c r="L62" s="132"/>
      <c r="M62" s="132"/>
      <c r="N62" s="132"/>
      <c r="O62" s="132"/>
      <c r="P62" s="132"/>
      <c r="Q62" s="141"/>
      <c r="R62" s="141"/>
    </row>
    <row r="63" spans="1:18" s="1" customFormat="1" ht="12.75" x14ac:dyDescent="0.2">
      <c r="A63" s="235"/>
      <c r="B63" s="86">
        <f>C1-4</f>
        <v>2020</v>
      </c>
      <c r="C63" s="20"/>
      <c r="D63" s="20"/>
      <c r="E63" s="20"/>
      <c r="F63" s="20"/>
      <c r="G63" s="90">
        <f t="shared" ref="G63:G86" si="9">IFERROR(E63*100/C63,0)</f>
        <v>0</v>
      </c>
      <c r="H63" s="2">
        <f t="shared" ref="H63:H86" si="10">IFERROR(F63*100/D63,0)</f>
        <v>0</v>
      </c>
      <c r="I63" s="132"/>
      <c r="J63" s="132"/>
      <c r="K63" s="132"/>
      <c r="L63" s="132"/>
      <c r="M63" s="132"/>
      <c r="N63" s="132"/>
      <c r="O63" s="132"/>
      <c r="P63" s="132"/>
      <c r="Q63" s="141"/>
      <c r="R63" s="141"/>
    </row>
    <row r="64" spans="1:18" s="1" customFormat="1" ht="12.75" x14ac:dyDescent="0.2">
      <c r="A64" s="235"/>
      <c r="B64" s="86">
        <f>C1-3</f>
        <v>2021</v>
      </c>
      <c r="C64" s="20"/>
      <c r="D64" s="20"/>
      <c r="E64" s="20"/>
      <c r="F64" s="20"/>
      <c r="G64" s="90">
        <f t="shared" si="9"/>
        <v>0</v>
      </c>
      <c r="H64" s="2">
        <f t="shared" si="10"/>
        <v>0</v>
      </c>
      <c r="I64" s="132"/>
      <c r="J64" s="132"/>
      <c r="K64" s="132"/>
      <c r="L64" s="132"/>
      <c r="M64" s="132"/>
      <c r="N64" s="132"/>
      <c r="O64" s="132"/>
      <c r="P64" s="132"/>
      <c r="Q64" s="141"/>
      <c r="R64" s="141"/>
    </row>
    <row r="65" spans="1:18" s="1" customFormat="1" ht="12.75" x14ac:dyDescent="0.2">
      <c r="A65" s="235"/>
      <c r="B65" s="86">
        <f>C1-2</f>
        <v>2022</v>
      </c>
      <c r="C65" s="20"/>
      <c r="D65" s="20"/>
      <c r="E65" s="20"/>
      <c r="F65" s="20"/>
      <c r="G65" s="90">
        <f t="shared" si="9"/>
        <v>0</v>
      </c>
      <c r="H65" s="2">
        <f t="shared" si="10"/>
        <v>0</v>
      </c>
      <c r="I65" s="132"/>
      <c r="J65" s="132"/>
      <c r="K65" s="132"/>
      <c r="L65" s="132"/>
      <c r="M65" s="132"/>
      <c r="N65" s="132"/>
      <c r="O65" s="132"/>
      <c r="P65" s="132"/>
      <c r="Q65" s="141"/>
      <c r="R65" s="141"/>
    </row>
    <row r="66" spans="1:18" s="1" customFormat="1" ht="12.75" x14ac:dyDescent="0.2">
      <c r="A66" s="211"/>
      <c r="B66" s="86">
        <f>C1-1</f>
        <v>2023</v>
      </c>
      <c r="C66" s="20"/>
      <c r="D66" s="20"/>
      <c r="E66" s="20"/>
      <c r="F66" s="20"/>
      <c r="G66" s="90">
        <f t="shared" si="9"/>
        <v>0</v>
      </c>
      <c r="H66" s="2">
        <f t="shared" si="10"/>
        <v>0</v>
      </c>
      <c r="I66" s="132"/>
      <c r="J66" s="132"/>
      <c r="K66" s="132"/>
      <c r="L66" s="132"/>
      <c r="M66" s="132"/>
      <c r="N66" s="132"/>
      <c r="O66" s="132"/>
      <c r="P66" s="132"/>
      <c r="Q66" s="141"/>
      <c r="R66" s="141"/>
    </row>
    <row r="67" spans="1:18" s="1" customFormat="1" ht="12.75" x14ac:dyDescent="0.2">
      <c r="A67" s="235" t="s">
        <v>135</v>
      </c>
      <c r="B67" s="86">
        <f>C1-5</f>
        <v>2019</v>
      </c>
      <c r="C67" s="20"/>
      <c r="D67" s="20"/>
      <c r="E67" s="20"/>
      <c r="F67" s="20"/>
      <c r="G67" s="90">
        <f t="shared" si="9"/>
        <v>0</v>
      </c>
      <c r="H67" s="2">
        <f t="shared" si="10"/>
        <v>0</v>
      </c>
      <c r="I67" s="132"/>
      <c r="J67" s="132"/>
      <c r="K67" s="132"/>
      <c r="L67" s="132"/>
      <c r="M67" s="132"/>
      <c r="N67" s="132"/>
      <c r="O67" s="132"/>
      <c r="P67" s="132"/>
      <c r="Q67" s="141"/>
      <c r="R67" s="141"/>
    </row>
    <row r="68" spans="1:18" s="1" customFormat="1" ht="12.75" x14ac:dyDescent="0.2">
      <c r="A68" s="235"/>
      <c r="B68" s="86">
        <f>C1-4</f>
        <v>2020</v>
      </c>
      <c r="C68" s="20"/>
      <c r="D68" s="20"/>
      <c r="E68" s="20"/>
      <c r="F68" s="20"/>
      <c r="G68" s="90">
        <f t="shared" si="9"/>
        <v>0</v>
      </c>
      <c r="H68" s="2">
        <f t="shared" si="10"/>
        <v>0</v>
      </c>
      <c r="I68" s="132"/>
      <c r="J68" s="132"/>
      <c r="K68" s="132"/>
      <c r="L68" s="132"/>
      <c r="M68" s="132"/>
      <c r="N68" s="132"/>
      <c r="O68" s="132"/>
      <c r="P68" s="132"/>
      <c r="Q68" s="141"/>
      <c r="R68" s="141"/>
    </row>
    <row r="69" spans="1:18" s="1" customFormat="1" ht="12.75" x14ac:dyDescent="0.2">
      <c r="A69" s="235"/>
      <c r="B69" s="86">
        <f>C1-3</f>
        <v>2021</v>
      </c>
      <c r="C69" s="20"/>
      <c r="D69" s="20"/>
      <c r="E69" s="20"/>
      <c r="F69" s="20"/>
      <c r="G69" s="90">
        <f t="shared" si="9"/>
        <v>0</v>
      </c>
      <c r="H69" s="2">
        <f t="shared" si="10"/>
        <v>0</v>
      </c>
      <c r="I69" s="132"/>
      <c r="J69" s="132"/>
      <c r="K69" s="132"/>
      <c r="L69" s="132"/>
      <c r="M69" s="132"/>
      <c r="N69" s="132"/>
      <c r="O69" s="132"/>
      <c r="P69" s="132"/>
      <c r="Q69" s="141"/>
      <c r="R69" s="141"/>
    </row>
    <row r="70" spans="1:18" s="1" customFormat="1" ht="12.75" x14ac:dyDescent="0.2">
      <c r="A70" s="235"/>
      <c r="B70" s="86">
        <f>C1-2</f>
        <v>2022</v>
      </c>
      <c r="C70" s="20"/>
      <c r="D70" s="20"/>
      <c r="E70" s="20"/>
      <c r="F70" s="20"/>
      <c r="G70" s="90">
        <f t="shared" si="9"/>
        <v>0</v>
      </c>
      <c r="H70" s="2">
        <f t="shared" si="10"/>
        <v>0</v>
      </c>
      <c r="I70" s="132"/>
      <c r="J70" s="132"/>
      <c r="K70" s="132"/>
      <c r="L70" s="132"/>
      <c r="M70" s="132"/>
      <c r="N70" s="132"/>
      <c r="O70" s="132"/>
      <c r="P70" s="132"/>
      <c r="Q70" s="141"/>
      <c r="R70" s="141"/>
    </row>
    <row r="71" spans="1:18" s="1" customFormat="1" ht="12.75" x14ac:dyDescent="0.2">
      <c r="A71" s="211"/>
      <c r="B71" s="86">
        <f>C1-1</f>
        <v>2023</v>
      </c>
      <c r="C71" s="20"/>
      <c r="D71" s="20"/>
      <c r="E71" s="20"/>
      <c r="F71" s="20"/>
      <c r="G71" s="90">
        <f t="shared" si="9"/>
        <v>0</v>
      </c>
      <c r="H71" s="2">
        <f t="shared" si="10"/>
        <v>0</v>
      </c>
      <c r="I71" s="132"/>
      <c r="J71" s="132"/>
      <c r="K71" s="132"/>
      <c r="L71" s="132"/>
      <c r="M71" s="132"/>
      <c r="N71" s="132"/>
      <c r="O71" s="132"/>
      <c r="P71" s="132"/>
      <c r="Q71" s="141"/>
      <c r="R71" s="141"/>
    </row>
    <row r="72" spans="1:18" s="1" customFormat="1" ht="12.75" x14ac:dyDescent="0.2">
      <c r="A72" s="235" t="s">
        <v>299</v>
      </c>
      <c r="B72" s="86">
        <f>C1-5</f>
        <v>2019</v>
      </c>
      <c r="C72" s="20"/>
      <c r="D72" s="20"/>
      <c r="E72" s="20"/>
      <c r="F72" s="20"/>
      <c r="G72" s="90">
        <f t="shared" si="9"/>
        <v>0</v>
      </c>
      <c r="H72" s="2">
        <f t="shared" si="10"/>
        <v>0</v>
      </c>
      <c r="I72" s="132"/>
      <c r="J72" s="132"/>
      <c r="K72" s="132"/>
      <c r="L72" s="132"/>
      <c r="M72" s="132"/>
      <c r="N72" s="132"/>
      <c r="O72" s="132"/>
      <c r="P72" s="132"/>
      <c r="Q72" s="141"/>
      <c r="R72" s="141"/>
    </row>
    <row r="73" spans="1:18" s="1" customFormat="1" ht="12.75" x14ac:dyDescent="0.2">
      <c r="A73" s="235"/>
      <c r="B73" s="86">
        <f>C1-4</f>
        <v>2020</v>
      </c>
      <c r="C73" s="20"/>
      <c r="D73" s="20"/>
      <c r="E73" s="20"/>
      <c r="F73" s="20"/>
      <c r="G73" s="90">
        <f t="shared" si="9"/>
        <v>0</v>
      </c>
      <c r="H73" s="2">
        <f t="shared" si="10"/>
        <v>0</v>
      </c>
      <c r="I73" s="132"/>
      <c r="J73" s="132"/>
      <c r="K73" s="132"/>
      <c r="L73" s="132"/>
      <c r="M73" s="132"/>
      <c r="N73" s="132"/>
      <c r="O73" s="132"/>
      <c r="P73" s="132"/>
      <c r="Q73" s="141"/>
      <c r="R73" s="141"/>
    </row>
    <row r="74" spans="1:18" s="1" customFormat="1" ht="12.75" x14ac:dyDescent="0.2">
      <c r="A74" s="235"/>
      <c r="B74" s="86">
        <f>C1-3</f>
        <v>2021</v>
      </c>
      <c r="C74" s="20"/>
      <c r="D74" s="20"/>
      <c r="E74" s="20"/>
      <c r="F74" s="20"/>
      <c r="G74" s="90">
        <f t="shared" si="9"/>
        <v>0</v>
      </c>
      <c r="H74" s="2">
        <f t="shared" si="10"/>
        <v>0</v>
      </c>
      <c r="I74" s="132"/>
      <c r="J74" s="132"/>
      <c r="K74" s="132"/>
      <c r="L74" s="132"/>
      <c r="M74" s="132"/>
      <c r="N74" s="132"/>
      <c r="O74" s="132"/>
      <c r="P74" s="132"/>
      <c r="Q74" s="141"/>
      <c r="R74" s="141"/>
    </row>
    <row r="75" spans="1:18" s="1" customFormat="1" ht="12.75" x14ac:dyDescent="0.2">
      <c r="A75" s="235"/>
      <c r="B75" s="86">
        <f>C1-2</f>
        <v>2022</v>
      </c>
      <c r="C75" s="20"/>
      <c r="D75" s="20"/>
      <c r="E75" s="20"/>
      <c r="F75" s="20"/>
      <c r="G75" s="90">
        <f t="shared" si="9"/>
        <v>0</v>
      </c>
      <c r="H75" s="2">
        <f t="shared" si="10"/>
        <v>0</v>
      </c>
      <c r="I75" s="132"/>
      <c r="J75" s="132"/>
      <c r="K75" s="132"/>
      <c r="L75" s="132"/>
      <c r="M75" s="132"/>
      <c r="N75" s="132"/>
      <c r="O75" s="132"/>
      <c r="P75" s="132"/>
      <c r="Q75" s="141"/>
      <c r="R75" s="141"/>
    </row>
    <row r="76" spans="1:18" s="1" customFormat="1" ht="12.75" x14ac:dyDescent="0.2">
      <c r="A76" s="211"/>
      <c r="B76" s="86">
        <f>C1-1</f>
        <v>2023</v>
      </c>
      <c r="C76" s="20"/>
      <c r="D76" s="20"/>
      <c r="E76" s="20"/>
      <c r="F76" s="20"/>
      <c r="G76" s="90">
        <f t="shared" si="9"/>
        <v>0</v>
      </c>
      <c r="H76" s="2">
        <f t="shared" si="10"/>
        <v>0</v>
      </c>
      <c r="I76" s="132"/>
      <c r="J76" s="132"/>
      <c r="K76" s="132"/>
      <c r="L76" s="132"/>
      <c r="M76" s="132"/>
      <c r="N76" s="132"/>
      <c r="O76" s="132"/>
      <c r="P76" s="132"/>
      <c r="Q76" s="141"/>
      <c r="R76" s="141"/>
    </row>
    <row r="77" spans="1:18" s="1" customFormat="1" ht="12.75" x14ac:dyDescent="0.2">
      <c r="A77" s="235" t="s">
        <v>301</v>
      </c>
      <c r="B77" s="86">
        <f>C1-5</f>
        <v>2019</v>
      </c>
      <c r="C77" s="20"/>
      <c r="D77" s="20"/>
      <c r="E77" s="20"/>
      <c r="F77" s="20"/>
      <c r="G77" s="90">
        <f t="shared" si="9"/>
        <v>0</v>
      </c>
      <c r="H77" s="2">
        <f t="shared" si="10"/>
        <v>0</v>
      </c>
      <c r="I77" s="132"/>
      <c r="J77" s="132"/>
      <c r="K77" s="132"/>
      <c r="L77" s="132"/>
      <c r="M77" s="132"/>
      <c r="N77" s="132"/>
      <c r="O77" s="132"/>
      <c r="P77" s="132"/>
      <c r="Q77" s="141"/>
      <c r="R77" s="141"/>
    </row>
    <row r="78" spans="1:18" s="1" customFormat="1" ht="12.75" x14ac:dyDescent="0.2">
      <c r="A78" s="235"/>
      <c r="B78" s="86">
        <f>C1-4</f>
        <v>2020</v>
      </c>
      <c r="C78" s="20"/>
      <c r="D78" s="20"/>
      <c r="E78" s="20"/>
      <c r="F78" s="20"/>
      <c r="G78" s="90">
        <f t="shared" si="9"/>
        <v>0</v>
      </c>
      <c r="H78" s="2">
        <f t="shared" si="10"/>
        <v>0</v>
      </c>
      <c r="I78" s="132"/>
      <c r="J78" s="132"/>
      <c r="K78" s="132"/>
      <c r="L78" s="132"/>
      <c r="M78" s="132"/>
      <c r="N78" s="132"/>
      <c r="O78" s="132"/>
      <c r="P78" s="132"/>
      <c r="Q78" s="141"/>
      <c r="R78" s="141"/>
    </row>
    <row r="79" spans="1:18" s="1" customFormat="1" ht="12.75" x14ac:dyDescent="0.2">
      <c r="A79" s="235"/>
      <c r="B79" s="86">
        <f>C1-3</f>
        <v>2021</v>
      </c>
      <c r="C79" s="20"/>
      <c r="D79" s="20"/>
      <c r="E79" s="20"/>
      <c r="F79" s="20"/>
      <c r="G79" s="90">
        <f t="shared" si="9"/>
        <v>0</v>
      </c>
      <c r="H79" s="2">
        <f t="shared" si="10"/>
        <v>0</v>
      </c>
      <c r="I79" s="132"/>
      <c r="J79" s="132"/>
      <c r="K79" s="132"/>
      <c r="L79" s="132"/>
      <c r="M79" s="132"/>
      <c r="N79" s="132"/>
      <c r="O79" s="132"/>
      <c r="P79" s="132"/>
      <c r="Q79" s="141"/>
      <c r="R79" s="141"/>
    </row>
    <row r="80" spans="1:18" s="1" customFormat="1" ht="12.75" x14ac:dyDescent="0.2">
      <c r="A80" s="235"/>
      <c r="B80" s="86">
        <f>C1-2</f>
        <v>2022</v>
      </c>
      <c r="C80" s="20"/>
      <c r="D80" s="20"/>
      <c r="E80" s="20"/>
      <c r="F80" s="20"/>
      <c r="G80" s="90">
        <f t="shared" si="9"/>
        <v>0</v>
      </c>
      <c r="H80" s="2">
        <f t="shared" si="10"/>
        <v>0</v>
      </c>
      <c r="I80" s="132"/>
      <c r="J80" s="132"/>
      <c r="K80" s="132"/>
      <c r="L80" s="132"/>
      <c r="M80" s="132"/>
      <c r="N80" s="132"/>
      <c r="O80" s="132"/>
      <c r="P80" s="132"/>
      <c r="Q80" s="141"/>
      <c r="R80" s="141"/>
    </row>
    <row r="81" spans="1:18" s="1" customFormat="1" ht="12.75" x14ac:dyDescent="0.2">
      <c r="A81" s="211"/>
      <c r="B81" s="86">
        <f>C1-1</f>
        <v>2023</v>
      </c>
      <c r="C81" s="20"/>
      <c r="D81" s="20"/>
      <c r="E81" s="20"/>
      <c r="F81" s="20"/>
      <c r="G81" s="90">
        <f t="shared" si="9"/>
        <v>0</v>
      </c>
      <c r="H81" s="2">
        <f t="shared" si="10"/>
        <v>0</v>
      </c>
      <c r="I81" s="132"/>
      <c r="J81" s="132"/>
      <c r="K81" s="132"/>
      <c r="L81" s="132"/>
      <c r="M81" s="132"/>
      <c r="N81" s="132"/>
      <c r="O81" s="132"/>
      <c r="P81" s="132"/>
      <c r="Q81" s="141"/>
      <c r="R81" s="141"/>
    </row>
    <row r="82" spans="1:18" s="1" customFormat="1" ht="12.75" x14ac:dyDescent="0.2">
      <c r="A82" s="278" t="s">
        <v>302</v>
      </c>
      <c r="B82" s="86">
        <f>C1-5</f>
        <v>2019</v>
      </c>
      <c r="C82" s="38">
        <f>C62+C67+C72+C77</f>
        <v>0</v>
      </c>
      <c r="D82" s="38">
        <f>D62+D67+D72+D77</f>
        <v>0</v>
      </c>
      <c r="E82" s="38">
        <f>E62+E67+E72+E77</f>
        <v>0</v>
      </c>
      <c r="F82" s="38">
        <f>F62+F67+F72+F77</f>
        <v>0</v>
      </c>
      <c r="G82" s="90">
        <f t="shared" si="9"/>
        <v>0</v>
      </c>
      <c r="H82" s="2">
        <f t="shared" si="10"/>
        <v>0</v>
      </c>
      <c r="I82" s="132"/>
      <c r="J82" s="132"/>
      <c r="K82" s="132"/>
      <c r="L82" s="132"/>
      <c r="M82" s="132"/>
      <c r="N82" s="132"/>
      <c r="O82" s="132"/>
      <c r="P82" s="132"/>
      <c r="Q82" s="141"/>
      <c r="R82" s="141"/>
    </row>
    <row r="83" spans="1:18" s="1" customFormat="1" ht="12.75" x14ac:dyDescent="0.2">
      <c r="A83" s="279"/>
      <c r="B83" s="86">
        <f>C1-4</f>
        <v>2020</v>
      </c>
      <c r="C83" s="38">
        <f t="shared" ref="C83:F86" si="11">C63+C68+C73+C78</f>
        <v>0</v>
      </c>
      <c r="D83" s="38">
        <f t="shared" si="11"/>
        <v>0</v>
      </c>
      <c r="E83" s="38">
        <f t="shared" si="11"/>
        <v>0</v>
      </c>
      <c r="F83" s="38">
        <f t="shared" si="11"/>
        <v>0</v>
      </c>
      <c r="G83" s="90">
        <f t="shared" si="9"/>
        <v>0</v>
      </c>
      <c r="H83" s="2">
        <f t="shared" si="10"/>
        <v>0</v>
      </c>
      <c r="I83" s="132"/>
      <c r="J83" s="132"/>
      <c r="K83" s="132"/>
      <c r="L83" s="132"/>
      <c r="M83" s="132"/>
      <c r="N83" s="132"/>
      <c r="O83" s="132"/>
      <c r="P83" s="132"/>
      <c r="Q83" s="141"/>
      <c r="R83" s="141"/>
    </row>
    <row r="84" spans="1:18" s="1" customFormat="1" ht="12.75" x14ac:dyDescent="0.2">
      <c r="A84" s="279"/>
      <c r="B84" s="86">
        <f>C1-3</f>
        <v>2021</v>
      </c>
      <c r="C84" s="38">
        <f t="shared" si="11"/>
        <v>0</v>
      </c>
      <c r="D84" s="38">
        <f t="shared" si="11"/>
        <v>0</v>
      </c>
      <c r="E84" s="38">
        <f t="shared" si="11"/>
        <v>0</v>
      </c>
      <c r="F84" s="38">
        <f t="shared" si="11"/>
        <v>0</v>
      </c>
      <c r="G84" s="90">
        <f t="shared" si="9"/>
        <v>0</v>
      </c>
      <c r="H84" s="2">
        <f t="shared" si="10"/>
        <v>0</v>
      </c>
      <c r="I84" s="132"/>
      <c r="J84" s="132"/>
      <c r="K84" s="132"/>
      <c r="L84" s="132"/>
      <c r="M84" s="132"/>
      <c r="N84" s="132"/>
      <c r="O84" s="132"/>
      <c r="P84" s="132"/>
      <c r="Q84" s="141"/>
      <c r="R84" s="141"/>
    </row>
    <row r="85" spans="1:18" s="1" customFormat="1" ht="12.75" x14ac:dyDescent="0.2">
      <c r="A85" s="279"/>
      <c r="B85" s="86">
        <f>C1-2</f>
        <v>2022</v>
      </c>
      <c r="C85" s="38">
        <f t="shared" si="11"/>
        <v>0</v>
      </c>
      <c r="D85" s="38">
        <f t="shared" si="11"/>
        <v>0</v>
      </c>
      <c r="E85" s="38">
        <f t="shared" si="11"/>
        <v>0</v>
      </c>
      <c r="F85" s="38">
        <f t="shared" si="11"/>
        <v>0</v>
      </c>
      <c r="G85" s="90">
        <f t="shared" si="9"/>
        <v>0</v>
      </c>
      <c r="H85" s="2">
        <f t="shared" si="10"/>
        <v>0</v>
      </c>
      <c r="I85" s="132"/>
      <c r="J85" s="132"/>
      <c r="K85" s="132"/>
      <c r="L85" s="132"/>
      <c r="M85" s="132"/>
      <c r="N85" s="132"/>
      <c r="O85" s="132"/>
      <c r="P85" s="132"/>
      <c r="Q85" s="141"/>
      <c r="R85" s="141"/>
    </row>
    <row r="86" spans="1:18" s="1" customFormat="1" ht="12.75" x14ac:dyDescent="0.2">
      <c r="A86" s="280"/>
      <c r="B86" s="86">
        <f>C1-1</f>
        <v>2023</v>
      </c>
      <c r="C86" s="38">
        <f t="shared" si="11"/>
        <v>0</v>
      </c>
      <c r="D86" s="38">
        <f t="shared" si="11"/>
        <v>0</v>
      </c>
      <c r="E86" s="38">
        <f t="shared" si="11"/>
        <v>0</v>
      </c>
      <c r="F86" s="38">
        <f t="shared" si="11"/>
        <v>0</v>
      </c>
      <c r="G86" s="90">
        <f t="shared" si="9"/>
        <v>0</v>
      </c>
      <c r="H86" s="2">
        <f t="shared" si="10"/>
        <v>0</v>
      </c>
      <c r="I86" s="132"/>
      <c r="J86" s="132"/>
      <c r="K86" s="132"/>
      <c r="L86" s="132"/>
      <c r="M86" s="132"/>
      <c r="N86" s="132"/>
      <c r="O86" s="132"/>
      <c r="P86" s="132"/>
      <c r="Q86" s="141"/>
      <c r="R86" s="141"/>
    </row>
    <row r="87" spans="1:18" s="1" customFormat="1" ht="12.75" x14ac:dyDescent="0.2">
      <c r="A87" s="42"/>
      <c r="B87" s="43"/>
      <c r="C87" s="44"/>
      <c r="D87" s="44"/>
      <c r="E87" s="44"/>
      <c r="F87" s="44"/>
      <c r="G87" s="44"/>
      <c r="H87" s="44"/>
      <c r="I87" s="132"/>
      <c r="J87" s="132"/>
      <c r="K87" s="132"/>
      <c r="L87" s="132"/>
      <c r="M87" s="132"/>
      <c r="N87" s="132"/>
      <c r="O87" s="132"/>
      <c r="P87" s="132"/>
      <c r="Q87" s="141"/>
      <c r="R87" s="141"/>
    </row>
    <row r="88" spans="1:18" s="1" customFormat="1" ht="12.75" x14ac:dyDescent="0.2">
      <c r="A88" s="285" t="s">
        <v>303</v>
      </c>
      <c r="B88" s="285"/>
      <c r="C88" s="285"/>
      <c r="D88" s="285"/>
      <c r="E88" s="285"/>
      <c r="F88" s="285"/>
      <c r="G88" s="285"/>
      <c r="H88" s="285"/>
      <c r="I88" s="132"/>
      <c r="J88" s="132"/>
      <c r="K88" s="132"/>
      <c r="L88" s="132"/>
      <c r="M88" s="132"/>
      <c r="N88" s="132"/>
      <c r="O88" s="132"/>
      <c r="P88" s="132"/>
      <c r="Q88" s="141"/>
      <c r="R88" s="141"/>
    </row>
    <row r="89" spans="1:18" s="1" customFormat="1" ht="12.75" x14ac:dyDescent="0.2">
      <c r="A89" s="132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41"/>
      <c r="R89" s="141"/>
    </row>
    <row r="90" spans="1:18" s="1" customFormat="1" ht="12.75" x14ac:dyDescent="0.2">
      <c r="A90" s="284" t="s">
        <v>304</v>
      </c>
      <c r="B90" s="284"/>
      <c r="C90" s="284"/>
      <c r="D90" s="284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41"/>
      <c r="R90" s="141"/>
    </row>
    <row r="91" spans="1:18" s="1" customFormat="1" ht="26.25" customHeight="1" x14ac:dyDescent="0.2">
      <c r="A91" s="210" t="s">
        <v>6</v>
      </c>
      <c r="B91" s="210" t="s">
        <v>136</v>
      </c>
      <c r="C91" s="204" t="s">
        <v>306</v>
      </c>
      <c r="D91" s="208"/>
      <c r="E91" s="205"/>
      <c r="F91" s="210" t="s">
        <v>147</v>
      </c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41"/>
      <c r="R91" s="141"/>
    </row>
    <row r="92" spans="1:18" s="1" customFormat="1" ht="27.75" customHeight="1" x14ac:dyDescent="0.2">
      <c r="A92" s="211"/>
      <c r="B92" s="211"/>
      <c r="C92" s="86" t="s">
        <v>137</v>
      </c>
      <c r="D92" s="204" t="s">
        <v>138</v>
      </c>
      <c r="E92" s="205"/>
      <c r="F92" s="211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41"/>
      <c r="R92" s="141"/>
    </row>
    <row r="93" spans="1:18" s="1" customFormat="1" ht="12.75" x14ac:dyDescent="0.2">
      <c r="A93" s="86">
        <f>C1-5</f>
        <v>2019</v>
      </c>
      <c r="B93" s="94"/>
      <c r="C93" s="94"/>
      <c r="D93" s="191">
        <f>IFERROR(C93/'Земли ЛФ'!D11*1000,0)</f>
        <v>0</v>
      </c>
      <c r="E93" s="192"/>
      <c r="F93" s="39">
        <f>IFERROR(D93/B93*100,0)</f>
        <v>0</v>
      </c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41"/>
      <c r="R93" s="141"/>
    </row>
    <row r="94" spans="1:18" s="1" customFormat="1" ht="12.75" x14ac:dyDescent="0.2">
      <c r="A94" s="86">
        <f>C1-4</f>
        <v>2020</v>
      </c>
      <c r="B94" s="94"/>
      <c r="C94" s="94"/>
      <c r="D94" s="191">
        <f>IFERROR(C94/'Земли ЛФ'!D12*1000,0)</f>
        <v>0</v>
      </c>
      <c r="E94" s="192"/>
      <c r="F94" s="39">
        <f t="shared" ref="F94:F97" si="12">IFERROR(D94/B94*100,0)</f>
        <v>0</v>
      </c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41"/>
      <c r="R94" s="141"/>
    </row>
    <row r="95" spans="1:18" s="1" customFormat="1" ht="12.75" x14ac:dyDescent="0.2">
      <c r="A95" s="86">
        <f>C1-3</f>
        <v>2021</v>
      </c>
      <c r="B95" s="94"/>
      <c r="C95" s="94"/>
      <c r="D95" s="191">
        <f>IFERROR(C95/'Земли ЛФ'!D13*1000,0)</f>
        <v>0</v>
      </c>
      <c r="E95" s="192"/>
      <c r="F95" s="39">
        <f t="shared" si="12"/>
        <v>0</v>
      </c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41"/>
      <c r="R95" s="141"/>
    </row>
    <row r="96" spans="1:18" s="1" customFormat="1" ht="12.75" x14ac:dyDescent="0.2">
      <c r="A96" s="86">
        <f>C1-2</f>
        <v>2022</v>
      </c>
      <c r="B96" s="94"/>
      <c r="C96" s="94"/>
      <c r="D96" s="191">
        <f>IFERROR(C96/'Земли ЛФ'!D14*1000,0)</f>
        <v>0</v>
      </c>
      <c r="E96" s="192"/>
      <c r="F96" s="39">
        <f t="shared" si="12"/>
        <v>0</v>
      </c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41"/>
      <c r="R96" s="141"/>
    </row>
    <row r="97" spans="1:18" s="1" customFormat="1" ht="12.75" x14ac:dyDescent="0.2">
      <c r="A97" s="86">
        <f>C1-1</f>
        <v>2023</v>
      </c>
      <c r="B97" s="94"/>
      <c r="C97" s="94"/>
      <c r="D97" s="191">
        <f>IFERROR(C97/'Земли ЛФ'!D15*1000,0)</f>
        <v>0</v>
      </c>
      <c r="E97" s="192"/>
      <c r="F97" s="39">
        <f t="shared" si="12"/>
        <v>0</v>
      </c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41"/>
      <c r="R97" s="141"/>
    </row>
    <row r="98" spans="1:18" s="1" customFormat="1" ht="12.75" x14ac:dyDescent="0.2">
      <c r="A98" s="132"/>
      <c r="B98" s="132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41"/>
      <c r="R98" s="141"/>
    </row>
    <row r="99" spans="1:18" s="1" customFormat="1" ht="12.75" x14ac:dyDescent="0.2">
      <c r="A99" s="284" t="s">
        <v>305</v>
      </c>
      <c r="B99" s="284"/>
      <c r="C99" s="284"/>
      <c r="D99" s="284"/>
      <c r="E99" s="284"/>
      <c r="F99" s="284"/>
      <c r="G99" s="284"/>
      <c r="H99" s="132"/>
      <c r="I99" s="132"/>
      <c r="J99" s="132"/>
      <c r="K99" s="132"/>
      <c r="L99" s="132"/>
      <c r="M99" s="132"/>
      <c r="N99" s="132"/>
      <c r="O99" s="132"/>
      <c r="P99" s="132"/>
      <c r="Q99" s="141"/>
      <c r="R99" s="141"/>
    </row>
    <row r="100" spans="1:18" s="1" customFormat="1" ht="12.75" x14ac:dyDescent="0.2">
      <c r="A100" s="210" t="s">
        <v>6</v>
      </c>
      <c r="B100" s="210" t="s">
        <v>139</v>
      </c>
      <c r="C100" s="210" t="s">
        <v>307</v>
      </c>
      <c r="D100" s="210" t="s">
        <v>9</v>
      </c>
      <c r="E100" s="222" t="s">
        <v>97</v>
      </c>
      <c r="F100" s="222"/>
      <c r="G100" s="222"/>
      <c r="H100" s="222" t="s">
        <v>99</v>
      </c>
      <c r="I100" s="222"/>
      <c r="J100" s="222"/>
      <c r="K100" s="245" t="s">
        <v>98</v>
      </c>
      <c r="L100" s="246"/>
      <c r="M100" s="247"/>
      <c r="N100" s="132"/>
      <c r="O100" s="132"/>
      <c r="P100" s="132"/>
      <c r="Q100" s="141"/>
      <c r="R100" s="141"/>
    </row>
    <row r="101" spans="1:18" s="1" customFormat="1" ht="84.75" customHeight="1" x14ac:dyDescent="0.2">
      <c r="A101" s="211"/>
      <c r="B101" s="211"/>
      <c r="C101" s="211"/>
      <c r="D101" s="211"/>
      <c r="E101" s="86" t="s">
        <v>140</v>
      </c>
      <c r="F101" s="86" t="s">
        <v>308</v>
      </c>
      <c r="G101" s="86" t="s">
        <v>9</v>
      </c>
      <c r="H101" s="86" t="s">
        <v>140</v>
      </c>
      <c r="I101" s="86" t="s">
        <v>308</v>
      </c>
      <c r="J101" s="86" t="s">
        <v>9</v>
      </c>
      <c r="K101" s="86" t="s">
        <v>140</v>
      </c>
      <c r="L101" s="86" t="s">
        <v>308</v>
      </c>
      <c r="M101" s="86" t="s">
        <v>9</v>
      </c>
      <c r="N101" s="144" t="s">
        <v>141</v>
      </c>
      <c r="O101" s="132"/>
      <c r="P101" s="132"/>
      <c r="Q101" s="141"/>
      <c r="R101" s="141"/>
    </row>
    <row r="102" spans="1:18" s="1" customFormat="1" ht="12.75" x14ac:dyDescent="0.2">
      <c r="A102" s="86">
        <f>C1-5</f>
        <v>2019</v>
      </c>
      <c r="B102" s="94"/>
      <c r="C102" s="86">
        <f>F102+I102+L102</f>
        <v>0</v>
      </c>
      <c r="D102" s="90">
        <f>IFERROR(C102/B102*100,0)</f>
        <v>0</v>
      </c>
      <c r="E102" s="94"/>
      <c r="F102" s="94"/>
      <c r="G102" s="90">
        <f>IFERROR(F102/E102*100,0)</f>
        <v>0</v>
      </c>
      <c r="H102" s="94"/>
      <c r="I102" s="94"/>
      <c r="J102" s="90">
        <f>IFERROR(I102/H102*100,0)</f>
        <v>0</v>
      </c>
      <c r="K102" s="94"/>
      <c r="L102" s="94"/>
      <c r="M102" s="90">
        <f>IFERROR(L102/K102*100,0)</f>
        <v>0</v>
      </c>
      <c r="N102" s="132"/>
      <c r="O102" s="132"/>
      <c r="P102" s="132"/>
      <c r="Q102" s="141"/>
      <c r="R102" s="141"/>
    </row>
    <row r="103" spans="1:18" s="1" customFormat="1" ht="12.75" x14ac:dyDescent="0.2">
      <c r="A103" s="86">
        <f>C1-4</f>
        <v>2020</v>
      </c>
      <c r="B103" s="94"/>
      <c r="C103" s="86">
        <f>F103+I103+L103</f>
        <v>0</v>
      </c>
      <c r="D103" s="90">
        <f>IFERROR(C103/B103*100,0)</f>
        <v>0</v>
      </c>
      <c r="E103" s="94"/>
      <c r="F103" s="94"/>
      <c r="G103" s="90">
        <f>IFERROR(F103/E103*100,0)</f>
        <v>0</v>
      </c>
      <c r="H103" s="94"/>
      <c r="I103" s="94"/>
      <c r="J103" s="90">
        <f>IFERROR(I103/H103*100,0)</f>
        <v>0</v>
      </c>
      <c r="K103" s="94"/>
      <c r="L103" s="94"/>
      <c r="M103" s="90">
        <f>IFERROR(L103/K103*100,0)</f>
        <v>0</v>
      </c>
      <c r="N103" s="132"/>
      <c r="O103" s="132"/>
      <c r="P103" s="132"/>
      <c r="Q103" s="141"/>
      <c r="R103" s="141"/>
    </row>
    <row r="104" spans="1:18" s="1" customFormat="1" ht="12.75" x14ac:dyDescent="0.2">
      <c r="A104" s="86">
        <f>C1-3</f>
        <v>2021</v>
      </c>
      <c r="B104" s="94"/>
      <c r="C104" s="86">
        <f>F104+I104+L104</f>
        <v>0</v>
      </c>
      <c r="D104" s="90">
        <f>IFERROR(C104/B104*100,0)</f>
        <v>0</v>
      </c>
      <c r="E104" s="94"/>
      <c r="F104" s="94"/>
      <c r="G104" s="90">
        <f>IFERROR(F104/E104*100,0)</f>
        <v>0</v>
      </c>
      <c r="H104" s="94"/>
      <c r="I104" s="94"/>
      <c r="J104" s="90">
        <f>IFERROR(I104/H104*100,0)</f>
        <v>0</v>
      </c>
      <c r="K104" s="94"/>
      <c r="L104" s="94"/>
      <c r="M104" s="90">
        <f>IFERROR(L104/K104*100,0)</f>
        <v>0</v>
      </c>
      <c r="N104" s="132"/>
      <c r="O104" s="132"/>
      <c r="P104" s="132"/>
      <c r="Q104" s="141"/>
      <c r="R104" s="141"/>
    </row>
    <row r="105" spans="1:18" s="1" customFormat="1" ht="12.75" x14ac:dyDescent="0.2">
      <c r="A105" s="86">
        <f>C1-2</f>
        <v>2022</v>
      </c>
      <c r="B105" s="94"/>
      <c r="C105" s="86">
        <f>F105+I105+L105</f>
        <v>0</v>
      </c>
      <c r="D105" s="90">
        <f>IFERROR(C105/B105*100,0)</f>
        <v>0</v>
      </c>
      <c r="E105" s="89"/>
      <c r="F105" s="89"/>
      <c r="G105" s="90">
        <f>IFERROR(F105/E105*100,0)</f>
        <v>0</v>
      </c>
      <c r="H105" s="89"/>
      <c r="I105" s="89"/>
      <c r="J105" s="90">
        <f>IFERROR(I105/H105*100,0)</f>
        <v>0</v>
      </c>
      <c r="K105" s="89"/>
      <c r="L105" s="89"/>
      <c r="M105" s="90">
        <f>IFERROR(L105/K105*100,0)</f>
        <v>0</v>
      </c>
      <c r="N105" s="132"/>
      <c r="O105" s="132"/>
      <c r="P105" s="132"/>
      <c r="Q105" s="141"/>
      <c r="R105" s="141"/>
    </row>
    <row r="106" spans="1:18" s="1" customFormat="1" ht="12.75" x14ac:dyDescent="0.2">
      <c r="A106" s="86">
        <f>C1-1</f>
        <v>2023</v>
      </c>
      <c r="B106" s="94"/>
      <c r="C106" s="86">
        <f>F106+I106+L106</f>
        <v>0</v>
      </c>
      <c r="D106" s="90">
        <f>IFERROR(C106/B106*100,0)</f>
        <v>0</v>
      </c>
      <c r="E106" s="89"/>
      <c r="F106" s="89"/>
      <c r="G106" s="90">
        <f>IFERROR(F106/E106*100,0)</f>
        <v>0</v>
      </c>
      <c r="H106" s="89"/>
      <c r="I106" s="89"/>
      <c r="J106" s="90">
        <f>IFERROR(I106/H106*100,0)</f>
        <v>0</v>
      </c>
      <c r="K106" s="89"/>
      <c r="L106" s="89"/>
      <c r="M106" s="90">
        <f>IFERROR(L106/K106*100,0)</f>
        <v>0</v>
      </c>
      <c r="N106" s="132"/>
      <c r="O106" s="132"/>
      <c r="P106" s="132"/>
      <c r="Q106" s="141"/>
      <c r="R106" s="141"/>
    </row>
    <row r="107" spans="1:18" s="1" customFormat="1" ht="12.75" x14ac:dyDescent="0.2">
      <c r="A107" s="132"/>
      <c r="B107" s="132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41"/>
      <c r="R107" s="141"/>
    </row>
    <row r="108" spans="1:18" s="1" customFormat="1" ht="12.75" x14ac:dyDescent="0.2">
      <c r="A108" s="262" t="s">
        <v>309</v>
      </c>
      <c r="B108" s="262"/>
      <c r="C108" s="262"/>
      <c r="D108" s="262"/>
      <c r="E108" s="262"/>
      <c r="F108" s="26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41"/>
      <c r="R108" s="141"/>
    </row>
    <row r="109" spans="1:18" s="1" customFormat="1" ht="12.75" x14ac:dyDescent="0.2">
      <c r="A109" s="210" t="s">
        <v>6</v>
      </c>
      <c r="B109" s="293" t="s">
        <v>148</v>
      </c>
      <c r="C109" s="293"/>
      <c r="D109" s="293"/>
      <c r="E109" s="294"/>
      <c r="F109" s="294"/>
      <c r="G109" s="294"/>
      <c r="H109" s="132"/>
      <c r="I109" s="132"/>
      <c r="J109" s="132"/>
      <c r="K109" s="132"/>
      <c r="L109" s="132"/>
      <c r="M109" s="132"/>
      <c r="N109" s="132"/>
      <c r="O109" s="132"/>
      <c r="P109" s="132"/>
      <c r="Q109" s="141"/>
      <c r="R109" s="141"/>
    </row>
    <row r="110" spans="1:18" s="1" customFormat="1" ht="27" x14ac:dyDescent="0.2">
      <c r="A110" s="211"/>
      <c r="B110" s="91" t="s">
        <v>100</v>
      </c>
      <c r="C110" s="91" t="s">
        <v>295</v>
      </c>
      <c r="D110" s="91" t="s">
        <v>142</v>
      </c>
      <c r="E110" s="145"/>
      <c r="F110" s="145"/>
      <c r="G110" s="145"/>
      <c r="H110" s="132"/>
      <c r="I110" s="132"/>
      <c r="J110" s="132"/>
      <c r="K110" s="132"/>
      <c r="L110" s="132"/>
      <c r="M110" s="132"/>
      <c r="N110" s="132"/>
      <c r="O110" s="132"/>
      <c r="P110" s="132"/>
      <c r="Q110" s="141"/>
      <c r="R110" s="141"/>
    </row>
    <row r="111" spans="1:18" s="1" customFormat="1" ht="12.75" x14ac:dyDescent="0.2">
      <c r="A111" s="91">
        <f>C1-5</f>
        <v>2019</v>
      </c>
      <c r="B111" s="40">
        <f>'Земли ЛФ'!D21</f>
        <v>0</v>
      </c>
      <c r="C111" s="40">
        <f>'Земли ЛФ'!J49</f>
        <v>0</v>
      </c>
      <c r="D111" s="41">
        <f>IFERROR(C111*1000/B111,0)</f>
        <v>0</v>
      </c>
      <c r="E111" s="145"/>
      <c r="F111" s="145"/>
      <c r="G111" s="146"/>
      <c r="H111" s="132"/>
      <c r="I111" s="132"/>
      <c r="J111" s="132"/>
      <c r="K111" s="132"/>
      <c r="L111" s="132"/>
      <c r="M111" s="132"/>
      <c r="N111" s="132"/>
      <c r="O111" s="132"/>
      <c r="P111" s="132"/>
      <c r="Q111" s="141"/>
      <c r="R111" s="141"/>
    </row>
    <row r="112" spans="1:18" s="1" customFormat="1" ht="12.75" x14ac:dyDescent="0.2">
      <c r="A112" s="91">
        <f>C1-4</f>
        <v>2020</v>
      </c>
      <c r="B112" s="40">
        <f>'Земли ЛФ'!D22</f>
        <v>0</v>
      </c>
      <c r="C112" s="40">
        <f>'Земли ЛФ'!J50</f>
        <v>0</v>
      </c>
      <c r="D112" s="41">
        <f>IFERROR(C112*1000/B112,0)</f>
        <v>0</v>
      </c>
      <c r="E112" s="145"/>
      <c r="F112" s="145"/>
      <c r="G112" s="146"/>
      <c r="H112" s="132"/>
      <c r="I112" s="132"/>
      <c r="J112" s="132"/>
      <c r="K112" s="132"/>
      <c r="L112" s="132"/>
      <c r="M112" s="132"/>
      <c r="N112" s="132"/>
      <c r="O112" s="132"/>
      <c r="P112" s="132"/>
      <c r="Q112" s="141"/>
      <c r="R112" s="141"/>
    </row>
    <row r="113" spans="1:18" s="1" customFormat="1" ht="12.75" x14ac:dyDescent="0.2">
      <c r="A113" s="91">
        <f>C1-3</f>
        <v>2021</v>
      </c>
      <c r="B113" s="40">
        <f>'Земли ЛФ'!D23</f>
        <v>0</v>
      </c>
      <c r="C113" s="40">
        <f>'Земли ЛФ'!J51</f>
        <v>0</v>
      </c>
      <c r="D113" s="41">
        <f>IFERROR(C113*1000/B113,0)</f>
        <v>0</v>
      </c>
      <c r="E113" s="145"/>
      <c r="F113" s="145"/>
      <c r="G113" s="146"/>
      <c r="H113" s="132"/>
      <c r="I113" s="132"/>
      <c r="J113" s="132"/>
      <c r="K113" s="132"/>
      <c r="L113" s="132"/>
      <c r="M113" s="132"/>
      <c r="N113" s="132"/>
      <c r="O113" s="132"/>
      <c r="P113" s="132"/>
      <c r="Q113" s="141"/>
      <c r="R113" s="141"/>
    </row>
    <row r="114" spans="1:18" s="1" customFormat="1" ht="12.75" x14ac:dyDescent="0.2">
      <c r="A114" s="91">
        <f>C1-2</f>
        <v>2022</v>
      </c>
      <c r="B114" s="40">
        <f>'Земли ЛФ'!D24</f>
        <v>0</v>
      </c>
      <c r="C114" s="40">
        <f>'Земли ЛФ'!J52</f>
        <v>0</v>
      </c>
      <c r="D114" s="41">
        <f>IFERROR(C114*1000/B114,0)</f>
        <v>0</v>
      </c>
      <c r="E114" s="145"/>
      <c r="F114" s="145"/>
      <c r="G114" s="146"/>
      <c r="H114" s="132"/>
      <c r="I114" s="132"/>
      <c r="J114" s="132"/>
      <c r="K114" s="132"/>
      <c r="L114" s="132"/>
      <c r="M114" s="132"/>
      <c r="N114" s="132"/>
      <c r="O114" s="132"/>
      <c r="P114" s="132"/>
      <c r="Q114" s="141"/>
      <c r="R114" s="141"/>
    </row>
    <row r="115" spans="1:18" s="1" customFormat="1" ht="12.75" x14ac:dyDescent="0.2">
      <c r="A115" s="91">
        <f>C1-1</f>
        <v>2023</v>
      </c>
      <c r="B115" s="40">
        <f>'Земли ЛФ'!D25</f>
        <v>0</v>
      </c>
      <c r="C115" s="40">
        <f>'Земли ЛФ'!J53</f>
        <v>0</v>
      </c>
      <c r="D115" s="41">
        <f>IFERROR(C115*1000/B115,0)</f>
        <v>0</v>
      </c>
      <c r="E115" s="145"/>
      <c r="F115" s="145"/>
      <c r="G115" s="146"/>
      <c r="H115" s="132"/>
      <c r="I115" s="132"/>
      <c r="J115" s="132"/>
      <c r="K115" s="132"/>
      <c r="L115" s="132"/>
      <c r="M115" s="132"/>
      <c r="N115" s="132"/>
      <c r="O115" s="132"/>
      <c r="P115" s="132"/>
      <c r="Q115" s="141"/>
      <c r="R115" s="141"/>
    </row>
    <row r="116" spans="1:18" s="1" customFormat="1" ht="12.75" x14ac:dyDescent="0.2">
      <c r="A116" s="138"/>
      <c r="B116" s="139"/>
      <c r="C116" s="139"/>
      <c r="D116" s="140"/>
      <c r="E116" s="145"/>
      <c r="F116" s="145"/>
      <c r="G116" s="146"/>
      <c r="H116" s="132"/>
      <c r="I116" s="132"/>
      <c r="J116" s="132"/>
      <c r="K116" s="132"/>
      <c r="L116" s="132"/>
      <c r="M116" s="132"/>
      <c r="N116" s="132"/>
      <c r="O116" s="132"/>
      <c r="P116" s="132"/>
      <c r="Q116" s="141"/>
      <c r="R116" s="141"/>
    </row>
    <row r="117" spans="1:18" s="1" customFormat="1" ht="12.75" x14ac:dyDescent="0.2">
      <c r="A117" s="147" t="s">
        <v>310</v>
      </c>
      <c r="B117" s="147"/>
      <c r="C117" s="147"/>
      <c r="D117" s="147"/>
      <c r="E117" s="147"/>
      <c r="F117" s="147"/>
      <c r="G117" s="147"/>
      <c r="H117" s="132"/>
      <c r="I117" s="132"/>
      <c r="J117" s="132"/>
      <c r="K117" s="132"/>
      <c r="L117" s="132"/>
      <c r="M117" s="132"/>
      <c r="N117" s="132"/>
      <c r="O117" s="132"/>
      <c r="P117" s="132"/>
      <c r="Q117" s="141"/>
      <c r="R117" s="141"/>
    </row>
    <row r="118" spans="1:18" s="1" customFormat="1" ht="25.5" customHeight="1" x14ac:dyDescent="0.2">
      <c r="A118" s="209" t="s">
        <v>313</v>
      </c>
      <c r="B118" s="209"/>
      <c r="C118" s="209"/>
      <c r="D118" s="209"/>
      <c r="E118" s="209"/>
      <c r="F118" s="209"/>
      <c r="G118" s="209"/>
      <c r="H118" s="209"/>
      <c r="I118" s="209"/>
      <c r="J118" s="209"/>
      <c r="K118" s="209"/>
      <c r="L118" s="209"/>
      <c r="M118" s="209"/>
      <c r="N118" s="209"/>
      <c r="O118" s="209"/>
      <c r="P118" s="209"/>
      <c r="Q118" s="209"/>
      <c r="R118" s="209"/>
    </row>
    <row r="119" spans="1:18" s="1" customFormat="1" ht="12.75" x14ac:dyDescent="0.2">
      <c r="A119" s="147" t="s">
        <v>311</v>
      </c>
      <c r="B119" s="147"/>
      <c r="C119" s="147"/>
      <c r="D119" s="147"/>
      <c r="E119" s="147"/>
      <c r="F119" s="147"/>
      <c r="G119" s="147"/>
      <c r="H119" s="147"/>
      <c r="I119" s="147"/>
      <c r="J119" s="148"/>
      <c r="K119" s="148"/>
      <c r="L119" s="132"/>
      <c r="M119" s="132"/>
      <c r="N119" s="132"/>
      <c r="O119" s="132"/>
      <c r="P119" s="132"/>
      <c r="Q119" s="141"/>
      <c r="R119" s="141"/>
    </row>
    <row r="120" spans="1:18" s="1" customFormat="1" ht="13.5" customHeight="1" x14ac:dyDescent="0.2">
      <c r="A120" s="210" t="s">
        <v>6</v>
      </c>
      <c r="B120" s="204" t="s">
        <v>143</v>
      </c>
      <c r="C120" s="290"/>
      <c r="D120" s="290"/>
      <c r="E120" s="188"/>
      <c r="F120" s="185" t="s">
        <v>312</v>
      </c>
      <c r="G120" s="266"/>
      <c r="H120" s="266"/>
      <c r="I120" s="186"/>
      <c r="J120" s="132"/>
      <c r="K120" s="132"/>
      <c r="L120" s="132"/>
      <c r="M120" s="132"/>
      <c r="N120" s="132"/>
      <c r="O120" s="132"/>
      <c r="P120" s="132"/>
      <c r="Q120" s="141"/>
      <c r="R120" s="141"/>
    </row>
    <row r="121" spans="1:18" s="1" customFormat="1" ht="12.75" x14ac:dyDescent="0.2">
      <c r="A121" s="211"/>
      <c r="B121" s="245" t="s">
        <v>144</v>
      </c>
      <c r="C121" s="186"/>
      <c r="D121" s="245" t="s">
        <v>145</v>
      </c>
      <c r="E121" s="186"/>
      <c r="F121" s="185" t="s">
        <v>144</v>
      </c>
      <c r="G121" s="186"/>
      <c r="H121" s="245" t="s">
        <v>145</v>
      </c>
      <c r="I121" s="247"/>
      <c r="J121" s="149" t="s">
        <v>146</v>
      </c>
      <c r="K121" s="132"/>
      <c r="L121" s="132"/>
      <c r="M121" s="132"/>
      <c r="N121" s="132"/>
      <c r="O121" s="132"/>
      <c r="P121" s="132"/>
      <c r="Q121" s="141"/>
      <c r="R121" s="141"/>
    </row>
    <row r="122" spans="1:18" s="1" customFormat="1" ht="12.75" x14ac:dyDescent="0.2">
      <c r="A122" s="86">
        <f>C1-5</f>
        <v>2019</v>
      </c>
      <c r="B122" s="289"/>
      <c r="C122" s="289"/>
      <c r="D122" s="289"/>
      <c r="E122" s="289"/>
      <c r="F122" s="181"/>
      <c r="G122" s="182"/>
      <c r="H122" s="238"/>
      <c r="I122" s="240"/>
      <c r="J122" s="132"/>
      <c r="K122" s="132"/>
      <c r="L122" s="132"/>
      <c r="M122" s="132"/>
      <c r="N122" s="132"/>
      <c r="O122" s="132"/>
      <c r="P122" s="132"/>
      <c r="Q122" s="141"/>
      <c r="R122" s="141"/>
    </row>
    <row r="123" spans="1:18" s="1" customFormat="1" ht="12.75" x14ac:dyDescent="0.2">
      <c r="A123" s="86">
        <f>C1-4</f>
        <v>2020</v>
      </c>
      <c r="B123" s="289"/>
      <c r="C123" s="289"/>
      <c r="D123" s="289"/>
      <c r="E123" s="289"/>
      <c r="F123" s="181"/>
      <c r="G123" s="182"/>
      <c r="H123" s="238"/>
      <c r="I123" s="240"/>
      <c r="J123" s="132"/>
      <c r="K123" s="132"/>
      <c r="L123" s="132"/>
      <c r="M123" s="132"/>
      <c r="N123" s="132"/>
      <c r="O123" s="132"/>
      <c r="P123" s="132"/>
      <c r="Q123" s="141"/>
      <c r="R123" s="141"/>
    </row>
    <row r="124" spans="1:18" s="1" customFormat="1" ht="12.75" x14ac:dyDescent="0.2">
      <c r="A124" s="86">
        <f>C1-3</f>
        <v>2021</v>
      </c>
      <c r="B124" s="289"/>
      <c r="C124" s="289"/>
      <c r="D124" s="289"/>
      <c r="E124" s="289"/>
      <c r="F124" s="181"/>
      <c r="G124" s="182"/>
      <c r="H124" s="238"/>
      <c r="I124" s="240"/>
      <c r="J124" s="132"/>
      <c r="K124" s="132"/>
      <c r="L124" s="132"/>
      <c r="M124" s="132"/>
      <c r="N124" s="132"/>
      <c r="O124" s="132"/>
      <c r="P124" s="132"/>
      <c r="Q124" s="141"/>
      <c r="R124" s="141"/>
    </row>
    <row r="125" spans="1:18" s="1" customFormat="1" ht="12.75" x14ac:dyDescent="0.2">
      <c r="A125" s="86">
        <f>C1-2</f>
        <v>2022</v>
      </c>
      <c r="B125" s="289"/>
      <c r="C125" s="289"/>
      <c r="D125" s="289"/>
      <c r="E125" s="289"/>
      <c r="F125" s="181"/>
      <c r="G125" s="182"/>
      <c r="H125" s="238"/>
      <c r="I125" s="240"/>
      <c r="J125" s="132"/>
      <c r="K125" s="132"/>
      <c r="L125" s="132"/>
      <c r="M125" s="132"/>
      <c r="N125" s="132"/>
      <c r="O125" s="132"/>
      <c r="P125" s="132"/>
      <c r="Q125" s="141"/>
      <c r="R125" s="141"/>
    </row>
    <row r="126" spans="1:18" s="1" customFormat="1" ht="12.75" x14ac:dyDescent="0.2">
      <c r="A126" s="86">
        <f>C1-1</f>
        <v>2023</v>
      </c>
      <c r="B126" s="291"/>
      <c r="C126" s="292"/>
      <c r="D126" s="291"/>
      <c r="E126" s="292"/>
      <c r="F126" s="181"/>
      <c r="G126" s="182"/>
      <c r="H126" s="238"/>
      <c r="I126" s="240"/>
      <c r="J126" s="132"/>
      <c r="K126" s="132"/>
      <c r="L126" s="132"/>
      <c r="M126" s="132"/>
      <c r="N126" s="132"/>
      <c r="O126" s="132"/>
      <c r="P126" s="132"/>
      <c r="Q126" s="141"/>
      <c r="R126" s="141"/>
    </row>
    <row r="127" spans="1:18" s="1" customFormat="1" ht="12.75" x14ac:dyDescent="0.2">
      <c r="A127" s="150" t="s">
        <v>184</v>
      </c>
      <c r="B127" s="275">
        <f>B122+B123+B124+B125+B126</f>
        <v>0</v>
      </c>
      <c r="C127" s="276"/>
      <c r="D127" s="275">
        <f t="shared" ref="D127" si="13">D122+D123+D124+D125+D126</f>
        <v>0</v>
      </c>
      <c r="E127" s="276"/>
      <c r="F127" s="275">
        <f t="shared" ref="F127" si="14">F122+F123+F124+F125+F126</f>
        <v>0</v>
      </c>
      <c r="G127" s="276"/>
      <c r="H127" s="275">
        <f t="shared" ref="H127" si="15">H122+H123+H124+H125+H126</f>
        <v>0</v>
      </c>
      <c r="I127" s="276"/>
      <c r="J127" s="141"/>
      <c r="K127" s="141"/>
      <c r="L127" s="141"/>
      <c r="M127" s="141"/>
      <c r="N127" s="141"/>
      <c r="O127" s="141"/>
      <c r="P127" s="141"/>
      <c r="Q127" s="141"/>
      <c r="R127" s="141"/>
    </row>
  </sheetData>
  <sheetProtection algorithmName="SHA-512" hashValue="lFk0pMbo3+FoYa/tTpKW06ODX44BTQcZ8ZqxX1vci5ZWiT+qzHN8LjpqObsPCOALUrhjH2bBO/U/ZpQtzcLJoA==" saltValue="FtYKFvnDFUx1EmQXlufLdQ==" spinCount="100000" sheet="1" formatCells="0" formatColumns="0" formatRows="0"/>
  <mergeCells count="86">
    <mergeCell ref="A118:R118"/>
    <mergeCell ref="A18:A22"/>
    <mergeCell ref="A23:A27"/>
    <mergeCell ref="A28:A32"/>
    <mergeCell ref="A33:A37"/>
    <mergeCell ref="A91:A92"/>
    <mergeCell ref="F91:F92"/>
    <mergeCell ref="D92:E92"/>
    <mergeCell ref="B91:B92"/>
    <mergeCell ref="A90:D90"/>
    <mergeCell ref="C91:E91"/>
    <mergeCell ref="D93:E93"/>
    <mergeCell ref="D94:E94"/>
    <mergeCell ref="D97:E97"/>
    <mergeCell ref="D95:E95"/>
    <mergeCell ref="K100:M100"/>
    <mergeCell ref="D96:E96"/>
    <mergeCell ref="F120:I120"/>
    <mergeCell ref="B121:C121"/>
    <mergeCell ref="D121:E121"/>
    <mergeCell ref="A99:G99"/>
    <mergeCell ref="A109:A110"/>
    <mergeCell ref="B109:D109"/>
    <mergeCell ref="E109:G109"/>
    <mergeCell ref="A108:F108"/>
    <mergeCell ref="A100:A101"/>
    <mergeCell ref="B100:B101"/>
    <mergeCell ref="C100:C101"/>
    <mergeCell ref="D100:D101"/>
    <mergeCell ref="E100:G100"/>
    <mergeCell ref="H100:J100"/>
    <mergeCell ref="A120:A121"/>
    <mergeCell ref="B120:E120"/>
    <mergeCell ref="B126:C126"/>
    <mergeCell ref="D126:E126"/>
    <mergeCell ref="F126:G126"/>
    <mergeCell ref="H126:I126"/>
    <mergeCell ref="B123:C123"/>
    <mergeCell ref="D123:E123"/>
    <mergeCell ref="F123:G123"/>
    <mergeCell ref="H123:I123"/>
    <mergeCell ref="B124:C124"/>
    <mergeCell ref="D124:E124"/>
    <mergeCell ref="F124:G124"/>
    <mergeCell ref="H124:I124"/>
    <mergeCell ref="B125:C125"/>
    <mergeCell ref="D125:E125"/>
    <mergeCell ref="F125:G125"/>
    <mergeCell ref="H125:I125"/>
    <mergeCell ref="H121:I121"/>
    <mergeCell ref="B122:C122"/>
    <mergeCell ref="D122:E122"/>
    <mergeCell ref="F122:G122"/>
    <mergeCell ref="H122:I122"/>
    <mergeCell ref="A1:B1"/>
    <mergeCell ref="E1:I1"/>
    <mergeCell ref="A5:F5"/>
    <mergeCell ref="A3:I3"/>
    <mergeCell ref="A88:H88"/>
    <mergeCell ref="A48:A52"/>
    <mergeCell ref="A53:A57"/>
    <mergeCell ref="A43:A47"/>
    <mergeCell ref="G6:H6"/>
    <mergeCell ref="A8:A12"/>
    <mergeCell ref="A38:A42"/>
    <mergeCell ref="A6:A7"/>
    <mergeCell ref="B6:B7"/>
    <mergeCell ref="C6:D6"/>
    <mergeCell ref="E6:F6"/>
    <mergeCell ref="A13:A17"/>
    <mergeCell ref="F127:G127"/>
    <mergeCell ref="H127:I127"/>
    <mergeCell ref="A77:A81"/>
    <mergeCell ref="A59:B59"/>
    <mergeCell ref="A82:A86"/>
    <mergeCell ref="B127:C127"/>
    <mergeCell ref="D127:E127"/>
    <mergeCell ref="A60:A61"/>
    <mergeCell ref="B60:B61"/>
    <mergeCell ref="C60:D60"/>
    <mergeCell ref="E60:F60"/>
    <mergeCell ref="A62:A66"/>
    <mergeCell ref="A67:A71"/>
    <mergeCell ref="A72:A76"/>
    <mergeCell ref="G60:H60"/>
    <mergeCell ref="F121:G121"/>
  </mergeCells>
  <pageMargins left="0.7" right="0.7" top="0.75" bottom="0.75" header="0.3" footer="0.3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2"/>
  <sheetViews>
    <sheetView showZeros="0" tabSelected="1" view="pageBreakPreview" topLeftCell="A111" zoomScale="85" zoomScaleNormal="120" zoomScaleSheetLayoutView="85" workbookViewId="0">
      <selection activeCell="B141" sqref="B141"/>
    </sheetView>
  </sheetViews>
  <sheetFormatPr defaultRowHeight="15" x14ac:dyDescent="0.25"/>
  <cols>
    <col min="1" max="1" width="23.7109375" style="4" customWidth="1"/>
    <col min="2" max="2" width="18.5703125" style="4" customWidth="1"/>
    <col min="3" max="3" width="16.5703125" style="4" customWidth="1"/>
    <col min="4" max="4" width="14.140625" style="4" customWidth="1"/>
    <col min="5" max="5" width="12.42578125" style="4" customWidth="1"/>
    <col min="6" max="6" width="15.7109375" style="4" customWidth="1"/>
    <col min="7" max="7" width="10.42578125" style="4" customWidth="1"/>
    <col min="8" max="8" width="11.85546875" style="4" customWidth="1"/>
    <col min="9" max="9" width="10.7109375" style="4" customWidth="1"/>
    <col min="10" max="10" width="10" style="4" customWidth="1"/>
    <col min="11" max="11" width="14.42578125" style="4" customWidth="1"/>
    <col min="12" max="12" width="14" style="4" customWidth="1"/>
    <col min="13" max="13" width="14.85546875" style="4" customWidth="1"/>
    <col min="14" max="16384" width="9.140625" style="4"/>
  </cols>
  <sheetData>
    <row r="1" spans="1:16" s="3" customFormat="1" x14ac:dyDescent="0.25">
      <c r="A1" s="282" t="s">
        <v>2</v>
      </c>
      <c r="B1" s="282"/>
      <c r="C1" s="17">
        <v>2024</v>
      </c>
      <c r="D1" s="130"/>
      <c r="E1" s="283" t="s">
        <v>262</v>
      </c>
      <c r="F1" s="283"/>
      <c r="G1" s="283"/>
      <c r="H1" s="283"/>
      <c r="I1" s="283"/>
      <c r="J1" s="130"/>
      <c r="K1" s="130"/>
      <c r="L1" s="130"/>
      <c r="M1" s="130"/>
      <c r="N1" s="34"/>
      <c r="O1" s="34"/>
      <c r="P1" s="34"/>
    </row>
    <row r="2" spans="1:16" x14ac:dyDescent="0.25">
      <c r="A2" s="285" t="s">
        <v>318</v>
      </c>
      <c r="B2" s="285"/>
      <c r="C2" s="285"/>
      <c r="D2" s="130"/>
      <c r="E2" s="130"/>
      <c r="F2" s="130"/>
      <c r="G2" s="130"/>
      <c r="H2" s="130"/>
      <c r="I2" s="130"/>
      <c r="J2" s="117"/>
      <c r="K2" s="117"/>
      <c r="L2" s="117"/>
      <c r="M2" s="117"/>
    </row>
    <row r="3" spans="1:16" x14ac:dyDescent="0.25">
      <c r="A3" s="151"/>
      <c r="B3" s="151"/>
      <c r="C3" s="151"/>
      <c r="D3" s="130"/>
      <c r="E3" s="130"/>
      <c r="F3" s="130"/>
      <c r="G3" s="130"/>
      <c r="H3" s="130"/>
      <c r="I3" s="130"/>
      <c r="J3" s="117"/>
      <c r="K3" s="117"/>
      <c r="L3" s="117"/>
      <c r="M3" s="117"/>
    </row>
    <row r="4" spans="1:16" x14ac:dyDescent="0.25">
      <c r="A4" s="152" t="s">
        <v>323</v>
      </c>
      <c r="B4" s="151"/>
      <c r="C4" s="151"/>
      <c r="D4" s="130"/>
      <c r="E4" s="130"/>
      <c r="F4" s="130"/>
      <c r="G4" s="130"/>
      <c r="H4" s="130"/>
      <c r="I4" s="130"/>
      <c r="J4" s="117"/>
      <c r="K4" s="117"/>
      <c r="L4" s="117"/>
      <c r="M4" s="117"/>
    </row>
    <row r="5" spans="1:16" ht="38.25" x14ac:dyDescent="0.25">
      <c r="A5" s="86" t="s">
        <v>374</v>
      </c>
      <c r="B5" s="86" t="s">
        <v>375</v>
      </c>
      <c r="C5" s="86" t="s">
        <v>376</v>
      </c>
      <c r="D5" s="130"/>
      <c r="E5" s="130"/>
      <c r="F5" s="130"/>
      <c r="G5" s="130"/>
      <c r="H5" s="130"/>
      <c r="I5" s="130"/>
      <c r="J5" s="117"/>
      <c r="K5" s="117"/>
      <c r="L5" s="117"/>
      <c r="M5" s="117"/>
    </row>
    <row r="6" spans="1:16" x14ac:dyDescent="0.25">
      <c r="A6" s="94"/>
      <c r="B6" s="20"/>
      <c r="C6" s="20"/>
      <c r="D6" s="130"/>
      <c r="E6" s="130"/>
      <c r="F6" s="130"/>
      <c r="G6" s="130"/>
      <c r="H6" s="130"/>
      <c r="I6" s="130"/>
      <c r="J6" s="117"/>
      <c r="K6" s="117"/>
      <c r="L6" s="117"/>
      <c r="M6" s="117"/>
    </row>
    <row r="7" spans="1:16" x14ac:dyDescent="0.25">
      <c r="A7" s="94"/>
      <c r="B7" s="20"/>
      <c r="C7" s="20"/>
      <c r="D7" s="130"/>
      <c r="E7" s="130"/>
      <c r="F7" s="130"/>
      <c r="G7" s="130"/>
      <c r="H7" s="130"/>
      <c r="I7" s="130"/>
      <c r="J7" s="117"/>
      <c r="K7" s="117"/>
      <c r="L7" s="117"/>
      <c r="M7" s="117"/>
    </row>
    <row r="8" spans="1:16" x14ac:dyDescent="0.25">
      <c r="A8" s="94"/>
      <c r="B8" s="20"/>
      <c r="C8" s="20"/>
      <c r="D8" s="130"/>
      <c r="E8" s="130"/>
      <c r="F8" s="130"/>
      <c r="G8" s="130"/>
      <c r="H8" s="130"/>
      <c r="I8" s="130"/>
      <c r="J8" s="117"/>
      <c r="K8" s="117"/>
      <c r="L8" s="117"/>
      <c r="M8" s="117"/>
    </row>
    <row r="9" spans="1:16" x14ac:dyDescent="0.25">
      <c r="A9" s="94"/>
      <c r="B9" s="20"/>
      <c r="C9" s="20"/>
      <c r="D9" s="130"/>
      <c r="E9" s="130"/>
      <c r="F9" s="130"/>
      <c r="G9" s="130"/>
      <c r="H9" s="130"/>
      <c r="I9" s="130"/>
      <c r="J9" s="117"/>
      <c r="K9" s="117"/>
      <c r="L9" s="117"/>
      <c r="M9" s="117"/>
    </row>
    <row r="10" spans="1:16" x14ac:dyDescent="0.25">
      <c r="A10" s="94"/>
      <c r="B10" s="20"/>
      <c r="C10" s="20"/>
      <c r="D10" s="130"/>
      <c r="E10" s="130"/>
      <c r="F10" s="130"/>
      <c r="G10" s="130"/>
      <c r="H10" s="130"/>
      <c r="I10" s="130"/>
      <c r="J10" s="117"/>
      <c r="K10" s="117"/>
      <c r="L10" s="117"/>
      <c r="M10" s="117"/>
    </row>
    <row r="11" spans="1:16" x14ac:dyDescent="0.25">
      <c r="A11" s="151"/>
      <c r="B11" s="151"/>
      <c r="C11" s="151"/>
      <c r="D11" s="130"/>
      <c r="E11" s="130"/>
      <c r="F11" s="130"/>
      <c r="G11" s="130"/>
      <c r="H11" s="130"/>
      <c r="I11" s="130"/>
      <c r="J11" s="117"/>
      <c r="K11" s="117"/>
      <c r="L11" s="117"/>
      <c r="M11" s="117"/>
    </row>
    <row r="12" spans="1:16" x14ac:dyDescent="0.25">
      <c r="A12" s="136" t="s">
        <v>319</v>
      </c>
      <c r="B12" s="136"/>
      <c r="C12" s="136"/>
      <c r="D12" s="136"/>
      <c r="E12" s="136"/>
      <c r="F12" s="136"/>
      <c r="G12" s="136"/>
      <c r="H12" s="136"/>
      <c r="I12" s="130"/>
      <c r="J12" s="117"/>
      <c r="K12" s="117"/>
      <c r="L12" s="117"/>
      <c r="M12" s="117"/>
    </row>
    <row r="13" spans="1:16" x14ac:dyDescent="0.25">
      <c r="A13" s="136" t="s">
        <v>320</v>
      </c>
      <c r="B13" s="136"/>
      <c r="C13" s="136"/>
      <c r="D13" s="136"/>
      <c r="E13" s="136"/>
      <c r="F13" s="136"/>
      <c r="G13" s="136"/>
      <c r="H13" s="136"/>
      <c r="I13" s="130"/>
      <c r="J13" s="117"/>
      <c r="K13" s="117"/>
      <c r="L13" s="117"/>
      <c r="M13" s="117"/>
    </row>
    <row r="14" spans="1:16" x14ac:dyDescent="0.25">
      <c r="A14" s="136" t="s">
        <v>321</v>
      </c>
      <c r="B14" s="136"/>
      <c r="C14" s="136"/>
      <c r="D14" s="136"/>
      <c r="E14" s="136"/>
      <c r="F14" s="136"/>
      <c r="G14" s="136"/>
      <c r="H14" s="136"/>
      <c r="I14" s="130"/>
      <c r="J14" s="117"/>
      <c r="K14" s="117"/>
      <c r="L14" s="117"/>
      <c r="M14" s="117"/>
    </row>
    <row r="15" spans="1:16" x14ac:dyDescent="0.25">
      <c r="A15" s="136" t="s">
        <v>322</v>
      </c>
      <c r="B15" s="136"/>
      <c r="C15" s="136"/>
      <c r="D15" s="136"/>
      <c r="E15" s="136"/>
      <c r="F15" s="136"/>
      <c r="G15" s="136"/>
      <c r="H15" s="136"/>
      <c r="I15" s="130"/>
      <c r="J15" s="117"/>
      <c r="K15" s="117"/>
      <c r="L15" s="117"/>
      <c r="M15" s="117"/>
    </row>
    <row r="16" spans="1:16" x14ac:dyDescent="0.25">
      <c r="A16" s="222" t="s">
        <v>199</v>
      </c>
      <c r="B16" s="222"/>
      <c r="C16" s="295" t="s">
        <v>200</v>
      </c>
      <c r="D16" s="295"/>
      <c r="E16" s="295"/>
      <c r="F16" s="295"/>
      <c r="G16" s="295"/>
      <c r="H16" s="222" t="s">
        <v>201</v>
      </c>
      <c r="I16" s="222" t="s">
        <v>202</v>
      </c>
      <c r="J16" s="132"/>
      <c r="K16" s="126"/>
      <c r="L16" s="126"/>
      <c r="M16" s="126"/>
    </row>
    <row r="17" spans="1:13" ht="45.75" customHeight="1" x14ac:dyDescent="0.25">
      <c r="A17" s="222"/>
      <c r="B17" s="222"/>
      <c r="C17" s="88">
        <f>C1-5</f>
        <v>2019</v>
      </c>
      <c r="D17" s="88">
        <f>C1-4</f>
        <v>2020</v>
      </c>
      <c r="E17" s="88">
        <f>C1-3</f>
        <v>2021</v>
      </c>
      <c r="F17" s="88">
        <f>C1-2</f>
        <v>2022</v>
      </c>
      <c r="G17" s="88">
        <f>C1-1</f>
        <v>2023</v>
      </c>
      <c r="H17" s="260"/>
      <c r="I17" s="222"/>
      <c r="J17" s="132"/>
      <c r="K17" s="126"/>
      <c r="L17" s="126"/>
      <c r="M17" s="126"/>
    </row>
    <row r="18" spans="1:13" x14ac:dyDescent="0.25">
      <c r="A18" s="296"/>
      <c r="B18" s="296"/>
      <c r="C18" s="89"/>
      <c r="D18" s="89"/>
      <c r="E18" s="89"/>
      <c r="F18" s="89"/>
      <c r="G18" s="89"/>
      <c r="H18" s="89"/>
      <c r="I18" s="89"/>
      <c r="J18" s="132"/>
      <c r="K18" s="126"/>
      <c r="L18" s="126"/>
      <c r="M18" s="126"/>
    </row>
    <row r="19" spans="1:13" x14ac:dyDescent="0.25">
      <c r="A19" s="296"/>
      <c r="B19" s="296"/>
      <c r="C19" s="89"/>
      <c r="D19" s="89"/>
      <c r="E19" s="89"/>
      <c r="F19" s="89"/>
      <c r="G19" s="89"/>
      <c r="H19" s="89"/>
      <c r="I19" s="89"/>
      <c r="J19" s="132"/>
      <c r="K19" s="126"/>
      <c r="L19" s="126"/>
      <c r="M19" s="126"/>
    </row>
    <row r="20" spans="1:13" x14ac:dyDescent="0.25">
      <c r="A20" s="296"/>
      <c r="B20" s="296"/>
      <c r="C20" s="89"/>
      <c r="D20" s="89"/>
      <c r="E20" s="89"/>
      <c r="F20" s="89"/>
      <c r="G20" s="89"/>
      <c r="H20" s="89"/>
      <c r="I20" s="89"/>
      <c r="J20" s="132"/>
      <c r="K20" s="126"/>
      <c r="L20" s="126"/>
      <c r="M20" s="126"/>
    </row>
    <row r="21" spans="1:13" x14ac:dyDescent="0.25">
      <c r="A21" s="296"/>
      <c r="B21" s="296"/>
      <c r="C21" s="89"/>
      <c r="D21" s="89"/>
      <c r="E21" s="89"/>
      <c r="F21" s="89"/>
      <c r="G21" s="89"/>
      <c r="H21" s="89"/>
      <c r="I21" s="89"/>
      <c r="J21" s="132"/>
      <c r="K21" s="126"/>
      <c r="L21" s="126"/>
      <c r="M21" s="126"/>
    </row>
    <row r="22" spans="1:13" x14ac:dyDescent="0.25">
      <c r="A22" s="296"/>
      <c r="B22" s="296"/>
      <c r="C22" s="89"/>
      <c r="D22" s="89"/>
      <c r="E22" s="89"/>
      <c r="F22" s="89"/>
      <c r="G22" s="89"/>
      <c r="H22" s="89"/>
      <c r="I22" s="89"/>
      <c r="J22" s="132"/>
      <c r="K22" s="126"/>
      <c r="L22" s="126"/>
      <c r="M22" s="126"/>
    </row>
    <row r="23" spans="1:13" x14ac:dyDescent="0.25">
      <c r="A23" s="296"/>
      <c r="B23" s="296"/>
      <c r="C23" s="89"/>
      <c r="D23" s="89"/>
      <c r="E23" s="89"/>
      <c r="F23" s="89"/>
      <c r="G23" s="89"/>
      <c r="H23" s="89"/>
      <c r="I23" s="89"/>
      <c r="J23" s="132"/>
      <c r="K23" s="126"/>
      <c r="L23" s="126"/>
      <c r="M23" s="126"/>
    </row>
    <row r="24" spans="1:13" x14ac:dyDescent="0.25">
      <c r="A24" s="302"/>
      <c r="B24" s="303"/>
      <c r="C24" s="89"/>
      <c r="D24" s="89"/>
      <c r="E24" s="89"/>
      <c r="F24" s="89"/>
      <c r="G24" s="89"/>
      <c r="H24" s="89"/>
      <c r="I24" s="89"/>
      <c r="J24" s="132"/>
      <c r="K24" s="126"/>
      <c r="L24" s="126"/>
      <c r="M24" s="126"/>
    </row>
    <row r="25" spans="1:13" x14ac:dyDescent="0.25">
      <c r="A25" s="302"/>
      <c r="B25" s="303"/>
      <c r="C25" s="89"/>
      <c r="D25" s="89"/>
      <c r="E25" s="89"/>
      <c r="F25" s="89"/>
      <c r="G25" s="89"/>
      <c r="H25" s="89"/>
      <c r="I25" s="89"/>
      <c r="J25" s="132"/>
      <c r="K25" s="126"/>
      <c r="L25" s="126"/>
      <c r="M25" s="126"/>
    </row>
    <row r="26" spans="1:13" x14ac:dyDescent="0.25">
      <c r="A26" s="302"/>
      <c r="B26" s="303"/>
      <c r="C26" s="89"/>
      <c r="D26" s="89"/>
      <c r="E26" s="89"/>
      <c r="F26" s="89"/>
      <c r="G26" s="89"/>
      <c r="H26" s="89"/>
      <c r="I26" s="89"/>
      <c r="J26" s="132"/>
      <c r="K26" s="126"/>
      <c r="L26" s="126"/>
      <c r="M26" s="126"/>
    </row>
    <row r="27" spans="1:13" x14ac:dyDescent="0.25">
      <c r="A27" s="302"/>
      <c r="B27" s="303"/>
      <c r="C27" s="89"/>
      <c r="D27" s="89"/>
      <c r="E27" s="89"/>
      <c r="F27" s="89"/>
      <c r="G27" s="89"/>
      <c r="H27" s="89"/>
      <c r="I27" s="89"/>
      <c r="J27" s="132"/>
      <c r="K27" s="126"/>
      <c r="L27" s="126"/>
      <c r="M27" s="126"/>
    </row>
    <row r="28" spans="1:13" ht="16.5" customHeight="1" x14ac:dyDescent="0.25">
      <c r="A28" s="130"/>
      <c r="B28" s="130"/>
      <c r="C28" s="130"/>
      <c r="D28" s="130"/>
      <c r="E28" s="130"/>
      <c r="F28" s="130"/>
      <c r="G28" s="130"/>
      <c r="H28" s="130"/>
      <c r="I28" s="130"/>
      <c r="J28" s="117"/>
      <c r="K28" s="117"/>
      <c r="L28" s="117"/>
      <c r="M28" s="117"/>
    </row>
    <row r="29" spans="1:13" x14ac:dyDescent="0.25">
      <c r="A29" s="285" t="s">
        <v>149</v>
      </c>
      <c r="B29" s="285"/>
      <c r="C29" s="285"/>
      <c r="D29" s="130"/>
      <c r="E29" s="130"/>
      <c r="F29" s="130"/>
      <c r="G29" s="130"/>
      <c r="H29" s="130"/>
      <c r="I29" s="130"/>
      <c r="J29" s="130"/>
      <c r="K29" s="126"/>
      <c r="L29" s="126"/>
      <c r="M29" s="126"/>
    </row>
    <row r="30" spans="1:13" x14ac:dyDescent="0.25">
      <c r="A30" s="151"/>
      <c r="B30" s="151"/>
      <c r="C30" s="151"/>
      <c r="D30" s="130"/>
      <c r="E30" s="130"/>
      <c r="F30" s="130"/>
      <c r="G30" s="130"/>
      <c r="H30" s="130"/>
      <c r="I30" s="130"/>
      <c r="J30" s="130"/>
      <c r="K30" s="126"/>
      <c r="L30" s="126"/>
      <c r="M30" s="126"/>
    </row>
    <row r="31" spans="1:13" x14ac:dyDescent="0.25">
      <c r="A31" s="135" t="s">
        <v>316</v>
      </c>
      <c r="B31" s="153"/>
      <c r="C31" s="153"/>
      <c r="D31" s="154"/>
      <c r="E31" s="154"/>
      <c r="F31" s="154"/>
      <c r="G31" s="154"/>
      <c r="H31" s="154"/>
      <c r="I31" s="154"/>
      <c r="J31" s="130"/>
      <c r="K31" s="126"/>
      <c r="L31" s="126"/>
      <c r="M31" s="126"/>
    </row>
    <row r="32" spans="1:13" ht="18" customHeight="1" x14ac:dyDescent="0.25">
      <c r="A32" s="297" t="s">
        <v>6</v>
      </c>
      <c r="B32" s="324" t="s">
        <v>249</v>
      </c>
      <c r="C32" s="325"/>
      <c r="D32" s="300" t="s">
        <v>250</v>
      </c>
      <c r="E32" s="155" t="s">
        <v>253</v>
      </c>
      <c r="F32" s="155"/>
      <c r="G32" s="154"/>
      <c r="H32" s="154"/>
      <c r="I32" s="154"/>
      <c r="J32" s="130"/>
      <c r="K32" s="126"/>
      <c r="L32" s="126"/>
      <c r="M32" s="126"/>
    </row>
    <row r="33" spans="1:13" x14ac:dyDescent="0.25">
      <c r="A33" s="298"/>
      <c r="B33" s="93" t="s">
        <v>251</v>
      </c>
      <c r="C33" s="93" t="s">
        <v>252</v>
      </c>
      <c r="D33" s="301"/>
      <c r="E33" s="63"/>
      <c r="F33" s="155"/>
      <c r="G33" s="154"/>
      <c r="H33" s="154"/>
      <c r="I33" s="154"/>
      <c r="J33" s="130"/>
      <c r="K33" s="126"/>
      <c r="L33" s="126"/>
      <c r="M33" s="126"/>
    </row>
    <row r="34" spans="1:13" x14ac:dyDescent="0.25">
      <c r="A34" s="88">
        <f>C1</f>
        <v>2024</v>
      </c>
      <c r="B34" s="62"/>
      <c r="C34" s="61"/>
      <c r="D34" s="47">
        <f>IFERROR(C34/B34*100,0)</f>
        <v>0</v>
      </c>
      <c r="E34" s="64"/>
      <c r="F34" s="299"/>
      <c r="G34" s="299"/>
      <c r="H34" s="155"/>
      <c r="I34" s="154"/>
      <c r="J34" s="130"/>
      <c r="K34" s="126"/>
      <c r="L34" s="126"/>
      <c r="M34" s="126"/>
    </row>
    <row r="35" spans="1:13" ht="15.75" customHeight="1" x14ac:dyDescent="0.25">
      <c r="A35" s="151"/>
      <c r="B35" s="151"/>
      <c r="C35" s="151"/>
      <c r="D35" s="130"/>
      <c r="E35" s="130"/>
      <c r="F35" s="130"/>
      <c r="G35" s="130"/>
      <c r="H35" s="130"/>
      <c r="I35" s="130"/>
      <c r="J35" s="130"/>
      <c r="K35" s="126"/>
      <c r="L35" s="126"/>
      <c r="M35" s="126"/>
    </row>
    <row r="36" spans="1:13" x14ac:dyDescent="0.25">
      <c r="A36" s="156" t="s">
        <v>317</v>
      </c>
      <c r="B36" s="156"/>
      <c r="C36" s="156"/>
      <c r="D36" s="156"/>
      <c r="E36" s="156"/>
      <c r="F36" s="147"/>
      <c r="G36" s="130"/>
      <c r="H36" s="130"/>
      <c r="I36" s="130"/>
      <c r="J36" s="130"/>
      <c r="K36" s="126"/>
      <c r="L36" s="126"/>
      <c r="M36" s="126"/>
    </row>
    <row r="37" spans="1:13" ht="41.25" customHeight="1" x14ac:dyDescent="0.25">
      <c r="A37" s="86" t="s">
        <v>6</v>
      </c>
      <c r="B37" s="86" t="s">
        <v>150</v>
      </c>
      <c r="C37" s="86" t="s">
        <v>91</v>
      </c>
      <c r="D37" s="86" t="s">
        <v>151</v>
      </c>
      <c r="E37" s="86" t="s">
        <v>152</v>
      </c>
      <c r="F37" s="49"/>
      <c r="G37" s="49"/>
      <c r="H37" s="49"/>
      <c r="I37" s="132"/>
      <c r="J37" s="132"/>
      <c r="K37" s="126"/>
      <c r="L37" s="126"/>
      <c r="M37" s="126"/>
    </row>
    <row r="38" spans="1:13" x14ac:dyDescent="0.25">
      <c r="A38" s="86">
        <f>C1-5</f>
        <v>2019</v>
      </c>
      <c r="B38" s="94"/>
      <c r="C38" s="20"/>
      <c r="D38" s="90">
        <f>IFERROR(C38/B38,0)</f>
        <v>0</v>
      </c>
      <c r="E38" s="94"/>
      <c r="F38" s="50"/>
      <c r="G38" s="49"/>
      <c r="H38" s="49"/>
      <c r="I38" s="132"/>
      <c r="J38" s="132"/>
      <c r="K38" s="126"/>
      <c r="L38" s="126"/>
      <c r="M38" s="126"/>
    </row>
    <row r="39" spans="1:13" x14ac:dyDescent="0.25">
      <c r="A39" s="86">
        <f>C1-4</f>
        <v>2020</v>
      </c>
      <c r="B39" s="94"/>
      <c r="C39" s="20"/>
      <c r="D39" s="90">
        <f t="shared" ref="D39:D42" si="0">IFERROR(C39/B39,0)</f>
        <v>0</v>
      </c>
      <c r="E39" s="94"/>
      <c r="F39" s="50"/>
      <c r="G39" s="49"/>
      <c r="H39" s="49"/>
      <c r="I39" s="132"/>
      <c r="J39" s="132"/>
      <c r="K39" s="126"/>
      <c r="L39" s="126"/>
      <c r="M39" s="126"/>
    </row>
    <row r="40" spans="1:13" x14ac:dyDescent="0.25">
      <c r="A40" s="86">
        <f>C1-3</f>
        <v>2021</v>
      </c>
      <c r="B40" s="94"/>
      <c r="C40" s="20"/>
      <c r="D40" s="90">
        <f t="shared" si="0"/>
        <v>0</v>
      </c>
      <c r="E40" s="94"/>
      <c r="F40" s="50"/>
      <c r="G40" s="49"/>
      <c r="H40" s="49"/>
      <c r="I40" s="132"/>
      <c r="J40" s="132"/>
      <c r="K40" s="126"/>
      <c r="L40" s="126"/>
      <c r="M40" s="126"/>
    </row>
    <row r="41" spans="1:13" x14ac:dyDescent="0.25">
      <c r="A41" s="86">
        <f>C1-2</f>
        <v>2022</v>
      </c>
      <c r="B41" s="94"/>
      <c r="C41" s="20"/>
      <c r="D41" s="90">
        <f t="shared" si="0"/>
        <v>0</v>
      </c>
      <c r="E41" s="94"/>
      <c r="F41" s="50"/>
      <c r="G41" s="49"/>
      <c r="H41" s="49"/>
      <c r="I41" s="132"/>
      <c r="J41" s="132"/>
      <c r="K41" s="126"/>
      <c r="L41" s="126"/>
      <c r="M41" s="126"/>
    </row>
    <row r="42" spans="1:13" x14ac:dyDescent="0.25">
      <c r="A42" s="86">
        <f>C1-1</f>
        <v>2023</v>
      </c>
      <c r="B42" s="94"/>
      <c r="C42" s="20"/>
      <c r="D42" s="90">
        <f t="shared" si="0"/>
        <v>0</v>
      </c>
      <c r="E42" s="94"/>
      <c r="F42" s="50"/>
      <c r="G42" s="49"/>
      <c r="H42" s="49"/>
      <c r="I42" s="132"/>
      <c r="J42" s="132"/>
      <c r="K42" s="126"/>
      <c r="L42" s="126"/>
      <c r="M42" s="126"/>
    </row>
    <row r="43" spans="1:13" x14ac:dyDescent="0.25">
      <c r="A43" s="60" t="s">
        <v>184</v>
      </c>
      <c r="B43" s="95">
        <f>SUM(B38:B42)</f>
        <v>0</v>
      </c>
      <c r="C43" s="95">
        <f t="shared" ref="C43:E43" si="1">SUM(C38:C42)</f>
        <v>0</v>
      </c>
      <c r="D43" s="95">
        <f t="shared" si="1"/>
        <v>0</v>
      </c>
      <c r="E43" s="95">
        <f t="shared" si="1"/>
        <v>0</v>
      </c>
      <c r="F43" s="50"/>
      <c r="G43" s="49"/>
      <c r="H43" s="49"/>
      <c r="I43" s="132"/>
      <c r="J43" s="132"/>
      <c r="K43" s="126"/>
      <c r="L43" s="126"/>
      <c r="M43" s="126"/>
    </row>
    <row r="44" spans="1:13" x14ac:dyDescent="0.25">
      <c r="A44" s="42"/>
      <c r="B44" s="49"/>
      <c r="C44" s="50"/>
      <c r="D44" s="50"/>
      <c r="E44" s="49"/>
      <c r="F44" s="50"/>
      <c r="G44" s="49"/>
      <c r="H44" s="49"/>
      <c r="I44" s="132"/>
      <c r="J44" s="132"/>
      <c r="K44" s="126"/>
      <c r="L44" s="126"/>
      <c r="M44" s="126"/>
    </row>
    <row r="45" spans="1:13" x14ac:dyDescent="0.25">
      <c r="A45" s="135" t="s">
        <v>314</v>
      </c>
      <c r="B45" s="135"/>
      <c r="C45" s="135"/>
      <c r="D45" s="132"/>
      <c r="E45" s="132"/>
      <c r="F45" s="132"/>
      <c r="G45" s="132"/>
      <c r="H45" s="132"/>
      <c r="I45" s="132"/>
      <c r="J45" s="132"/>
      <c r="K45" s="126"/>
      <c r="L45" s="126"/>
      <c r="M45" s="126"/>
    </row>
    <row r="46" spans="1:13" x14ac:dyDescent="0.25">
      <c r="A46" s="199" t="s">
        <v>153</v>
      </c>
      <c r="B46" s="329"/>
      <c r="C46" s="329"/>
      <c r="D46" s="200"/>
      <c r="E46" s="260" t="s">
        <v>75</v>
      </c>
      <c r="F46" s="260"/>
      <c r="G46" s="260"/>
      <c r="H46" s="260"/>
      <c r="I46" s="260"/>
      <c r="J46" s="132"/>
      <c r="K46" s="126"/>
      <c r="L46" s="126"/>
      <c r="M46" s="126"/>
    </row>
    <row r="47" spans="1:13" x14ac:dyDescent="0.25">
      <c r="A47" s="201"/>
      <c r="B47" s="330"/>
      <c r="C47" s="330"/>
      <c r="D47" s="202"/>
      <c r="E47" s="88">
        <f>C1-5</f>
        <v>2019</v>
      </c>
      <c r="F47" s="88">
        <f>C1-4</f>
        <v>2020</v>
      </c>
      <c r="G47" s="88">
        <f>C1-3</f>
        <v>2021</v>
      </c>
      <c r="H47" s="88">
        <f>C1-2</f>
        <v>2022</v>
      </c>
      <c r="I47" s="88">
        <f>C1-1</f>
        <v>2023</v>
      </c>
      <c r="J47" s="132"/>
      <c r="K47" s="126"/>
      <c r="L47" s="126"/>
      <c r="M47" s="126"/>
    </row>
    <row r="48" spans="1:13" x14ac:dyDescent="0.25">
      <c r="A48" s="319" t="s">
        <v>154</v>
      </c>
      <c r="B48" s="327"/>
      <c r="C48" s="327"/>
      <c r="D48" s="314"/>
      <c r="E48" s="89"/>
      <c r="F48" s="89"/>
      <c r="G48" s="89"/>
      <c r="H48" s="89"/>
      <c r="I48" s="89"/>
      <c r="J48" s="132"/>
      <c r="K48" s="126"/>
      <c r="L48" s="126"/>
      <c r="M48" s="126"/>
    </row>
    <row r="49" spans="1:13" x14ac:dyDescent="0.25">
      <c r="A49" s="319" t="s">
        <v>155</v>
      </c>
      <c r="B49" s="327"/>
      <c r="C49" s="327"/>
      <c r="D49" s="314"/>
      <c r="E49" s="89"/>
      <c r="F49" s="89"/>
      <c r="G49" s="89"/>
      <c r="H49" s="89"/>
      <c r="I49" s="89"/>
      <c r="J49" s="132"/>
      <c r="K49" s="126"/>
      <c r="L49" s="126"/>
      <c r="M49" s="126"/>
    </row>
    <row r="50" spans="1:13" x14ac:dyDescent="0.25">
      <c r="A50" s="319" t="s">
        <v>156</v>
      </c>
      <c r="B50" s="327"/>
      <c r="C50" s="327"/>
      <c r="D50" s="314"/>
      <c r="E50" s="89"/>
      <c r="F50" s="89"/>
      <c r="G50" s="89"/>
      <c r="H50" s="89"/>
      <c r="I50" s="89"/>
      <c r="J50" s="132"/>
      <c r="K50" s="126"/>
      <c r="L50" s="126"/>
      <c r="M50" s="126"/>
    </row>
    <row r="51" spans="1:13" x14ac:dyDescent="0.25">
      <c r="A51" s="319" t="s">
        <v>157</v>
      </c>
      <c r="B51" s="327"/>
      <c r="C51" s="327"/>
      <c r="D51" s="314"/>
      <c r="E51" s="89"/>
      <c r="F51" s="89"/>
      <c r="G51" s="89"/>
      <c r="H51" s="89"/>
      <c r="I51" s="89"/>
      <c r="J51" s="132"/>
      <c r="K51" s="126"/>
      <c r="L51" s="126"/>
      <c r="M51" s="126"/>
    </row>
    <row r="52" spans="1:13" x14ac:dyDescent="0.25">
      <c r="A52" s="319" t="s">
        <v>158</v>
      </c>
      <c r="B52" s="327"/>
      <c r="C52" s="327"/>
      <c r="D52" s="314"/>
      <c r="E52" s="89"/>
      <c r="F52" s="89"/>
      <c r="G52" s="89"/>
      <c r="H52" s="89"/>
      <c r="I52" s="89"/>
      <c r="J52" s="132"/>
      <c r="K52" s="126"/>
      <c r="L52" s="126"/>
      <c r="M52" s="126"/>
    </row>
    <row r="53" spans="1:13" x14ac:dyDescent="0.25">
      <c r="A53" s="319" t="s">
        <v>159</v>
      </c>
      <c r="B53" s="327"/>
      <c r="C53" s="327"/>
      <c r="D53" s="314"/>
      <c r="E53" s="89"/>
      <c r="F53" s="89"/>
      <c r="G53" s="89"/>
      <c r="H53" s="89"/>
      <c r="I53" s="89"/>
      <c r="J53" s="132"/>
      <c r="K53" s="126"/>
      <c r="L53" s="126"/>
      <c r="M53" s="126"/>
    </row>
    <row r="54" spans="1:13" x14ac:dyDescent="0.25">
      <c r="A54" s="319" t="s">
        <v>160</v>
      </c>
      <c r="B54" s="327"/>
      <c r="C54" s="327"/>
      <c r="D54" s="314"/>
      <c r="E54" s="89"/>
      <c r="F54" s="89"/>
      <c r="G54" s="89"/>
      <c r="H54" s="89"/>
      <c r="I54" s="89"/>
      <c r="J54" s="132"/>
      <c r="K54" s="126"/>
      <c r="L54" s="126"/>
      <c r="M54" s="126"/>
    </row>
    <row r="55" spans="1:13" x14ac:dyDescent="0.25">
      <c r="A55" s="319" t="s">
        <v>161</v>
      </c>
      <c r="B55" s="327"/>
      <c r="C55" s="327"/>
      <c r="D55" s="314"/>
      <c r="E55" s="89"/>
      <c r="F55" s="89"/>
      <c r="G55" s="89"/>
      <c r="H55" s="89"/>
      <c r="I55" s="89"/>
      <c r="J55" s="132"/>
      <c r="K55" s="126"/>
      <c r="L55" s="126"/>
      <c r="M55" s="126"/>
    </row>
    <row r="56" spans="1:13" x14ac:dyDescent="0.25">
      <c r="A56" s="319" t="s">
        <v>162</v>
      </c>
      <c r="B56" s="327"/>
      <c r="C56" s="327"/>
      <c r="D56" s="314"/>
      <c r="E56" s="89"/>
      <c r="F56" s="89"/>
      <c r="G56" s="89"/>
      <c r="H56" s="89"/>
      <c r="I56" s="89"/>
      <c r="J56" s="132"/>
      <c r="K56" s="126"/>
      <c r="L56" s="126"/>
      <c r="M56" s="126"/>
    </row>
    <row r="57" spans="1:13" x14ac:dyDescent="0.25">
      <c r="A57" s="319" t="s">
        <v>163</v>
      </c>
      <c r="B57" s="328"/>
      <c r="C57" s="328"/>
      <c r="D57" s="323"/>
      <c r="E57" s="89"/>
      <c r="F57" s="89"/>
      <c r="G57" s="89"/>
      <c r="H57" s="89"/>
      <c r="I57" s="89"/>
      <c r="J57" s="132"/>
      <c r="K57" s="126"/>
      <c r="L57" s="126"/>
      <c r="M57" s="126"/>
    </row>
    <row r="58" spans="1:13" x14ac:dyDescent="0.25">
      <c r="A58" s="319" t="s">
        <v>164</v>
      </c>
      <c r="B58" s="320"/>
      <c r="C58" s="320"/>
      <c r="D58" s="321"/>
      <c r="E58" s="89"/>
      <c r="F58" s="89"/>
      <c r="G58" s="89"/>
      <c r="H58" s="89"/>
      <c r="I58" s="89"/>
      <c r="J58" s="132"/>
      <c r="K58" s="126"/>
      <c r="L58" s="126"/>
      <c r="M58" s="126"/>
    </row>
    <row r="59" spans="1:13" x14ac:dyDescent="0.25">
      <c r="A59" s="319" t="s">
        <v>165</v>
      </c>
      <c r="B59" s="320"/>
      <c r="C59" s="320"/>
      <c r="D59" s="321"/>
      <c r="E59" s="89"/>
      <c r="F59" s="89"/>
      <c r="G59" s="89"/>
      <c r="H59" s="89"/>
      <c r="I59" s="89"/>
      <c r="J59" s="132"/>
      <c r="K59" s="126"/>
      <c r="L59" s="126"/>
      <c r="M59" s="126"/>
    </row>
    <row r="60" spans="1:13" x14ac:dyDescent="0.25">
      <c r="A60" s="319" t="s">
        <v>166</v>
      </c>
      <c r="B60" s="320"/>
      <c r="C60" s="320"/>
      <c r="D60" s="321"/>
      <c r="E60" s="89"/>
      <c r="F60" s="89"/>
      <c r="G60" s="89"/>
      <c r="H60" s="89"/>
      <c r="I60" s="89"/>
      <c r="J60" s="132"/>
      <c r="K60" s="126"/>
      <c r="L60" s="126"/>
      <c r="M60" s="126"/>
    </row>
    <row r="61" spans="1:13" s="68" customFormat="1" x14ac:dyDescent="0.25">
      <c r="A61" s="157"/>
      <c r="B61" s="157"/>
      <c r="C61" s="157"/>
      <c r="D61" s="157"/>
      <c r="E61" s="66"/>
      <c r="F61" s="66"/>
      <c r="G61" s="66"/>
      <c r="H61" s="66"/>
      <c r="I61" s="66"/>
      <c r="J61" s="158"/>
      <c r="K61" s="159"/>
      <c r="L61" s="159"/>
      <c r="M61" s="159"/>
    </row>
    <row r="62" spans="1:13" s="12" customFormat="1" ht="12.75" x14ac:dyDescent="0.2">
      <c r="A62" s="135" t="s">
        <v>334</v>
      </c>
      <c r="B62" s="153"/>
      <c r="C62" s="153"/>
      <c r="D62" s="153"/>
      <c r="E62" s="153"/>
      <c r="F62" s="160"/>
      <c r="G62" s="48"/>
      <c r="H62" s="160"/>
      <c r="I62" s="154"/>
      <c r="J62" s="154"/>
      <c r="K62" s="126"/>
      <c r="L62" s="126"/>
      <c r="M62" s="126"/>
    </row>
    <row r="63" spans="1:13" x14ac:dyDescent="0.25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26"/>
      <c r="L63" s="126"/>
      <c r="M63" s="126"/>
    </row>
    <row r="64" spans="1:13" x14ac:dyDescent="0.25">
      <c r="A64" s="135" t="s">
        <v>315</v>
      </c>
      <c r="B64" s="135"/>
      <c r="C64" s="135"/>
      <c r="D64" s="135"/>
      <c r="E64" s="132"/>
      <c r="F64" s="132"/>
      <c r="G64" s="132"/>
      <c r="H64" s="132"/>
      <c r="I64" s="132"/>
      <c r="J64" s="132"/>
      <c r="K64" s="126"/>
      <c r="L64" s="126"/>
      <c r="M64" s="126"/>
    </row>
    <row r="65" spans="1:13" x14ac:dyDescent="0.25">
      <c r="A65" s="245" t="s">
        <v>167</v>
      </c>
      <c r="B65" s="247"/>
      <c r="C65" s="88" t="s">
        <v>144</v>
      </c>
      <c r="D65" s="88" t="s">
        <v>145</v>
      </c>
      <c r="E65" s="132"/>
      <c r="F65" s="132"/>
      <c r="G65" s="132"/>
      <c r="H65" s="132"/>
      <c r="I65" s="132"/>
      <c r="J65" s="132"/>
      <c r="K65" s="126"/>
      <c r="L65" s="126"/>
      <c r="M65" s="126"/>
    </row>
    <row r="66" spans="1:13" x14ac:dyDescent="0.25">
      <c r="A66" s="331" t="s">
        <v>168</v>
      </c>
      <c r="B66" s="332"/>
      <c r="C66" s="89"/>
      <c r="D66" s="89"/>
      <c r="E66" s="132"/>
      <c r="F66" s="132"/>
      <c r="G66" s="132"/>
      <c r="H66" s="132"/>
      <c r="I66" s="132"/>
      <c r="J66" s="132"/>
      <c r="K66" s="126"/>
      <c r="L66" s="126"/>
      <c r="M66" s="126"/>
    </row>
    <row r="67" spans="1:13" x14ac:dyDescent="0.25">
      <c r="A67" s="331" t="s">
        <v>169</v>
      </c>
      <c r="B67" s="332"/>
      <c r="C67" s="89"/>
      <c r="D67" s="89"/>
      <c r="E67" s="132"/>
      <c r="F67" s="132"/>
      <c r="G67" s="132"/>
      <c r="H67" s="132"/>
      <c r="I67" s="132"/>
      <c r="J67" s="132"/>
      <c r="K67" s="126"/>
      <c r="L67" s="126"/>
      <c r="M67" s="126"/>
    </row>
    <row r="68" spans="1:13" x14ac:dyDescent="0.25">
      <c r="A68" s="331" t="s">
        <v>170</v>
      </c>
      <c r="B68" s="332"/>
      <c r="C68" s="89"/>
      <c r="D68" s="89"/>
      <c r="E68" s="132"/>
      <c r="F68" s="132"/>
      <c r="G68" s="132"/>
      <c r="H68" s="132"/>
      <c r="I68" s="132"/>
      <c r="J68" s="132"/>
      <c r="K68" s="126"/>
      <c r="L68" s="126"/>
      <c r="M68" s="126"/>
    </row>
    <row r="69" spans="1:13" x14ac:dyDescent="0.25">
      <c r="A69" s="331" t="s">
        <v>171</v>
      </c>
      <c r="B69" s="332"/>
      <c r="C69" s="89"/>
      <c r="D69" s="89"/>
      <c r="E69" s="132"/>
      <c r="F69" s="132"/>
      <c r="G69" s="132"/>
      <c r="H69" s="132"/>
      <c r="I69" s="132"/>
      <c r="J69" s="132"/>
      <c r="K69" s="126"/>
      <c r="L69" s="126"/>
      <c r="M69" s="126"/>
    </row>
    <row r="70" spans="1:13" x14ac:dyDescent="0.25">
      <c r="A70" s="319" t="s">
        <v>172</v>
      </c>
      <c r="B70" s="314"/>
      <c r="C70" s="51"/>
      <c r="D70" s="51"/>
      <c r="E70" s="132"/>
      <c r="F70" s="132"/>
      <c r="G70" s="132"/>
      <c r="H70" s="132"/>
      <c r="I70" s="132"/>
      <c r="J70" s="132"/>
      <c r="K70" s="126"/>
      <c r="L70" s="126"/>
      <c r="M70" s="126"/>
    </row>
    <row r="71" spans="1:13" x14ac:dyDescent="0.25">
      <c r="A71" s="319" t="s">
        <v>173</v>
      </c>
      <c r="B71" s="314"/>
      <c r="C71" s="51"/>
      <c r="D71" s="51"/>
      <c r="E71" s="132"/>
      <c r="F71" s="132"/>
      <c r="G71" s="132"/>
      <c r="H71" s="132"/>
      <c r="I71" s="132"/>
      <c r="J71" s="132"/>
      <c r="K71" s="126"/>
      <c r="L71" s="126"/>
      <c r="M71" s="126"/>
    </row>
    <row r="72" spans="1:13" x14ac:dyDescent="0.25">
      <c r="A72" s="322" t="s">
        <v>174</v>
      </c>
      <c r="B72" s="323"/>
      <c r="C72" s="51"/>
      <c r="D72" s="51"/>
      <c r="E72" s="132"/>
      <c r="F72" s="132"/>
      <c r="G72" s="132"/>
      <c r="H72" s="132"/>
      <c r="I72" s="132"/>
      <c r="J72" s="132"/>
      <c r="K72" s="126"/>
      <c r="L72" s="126"/>
      <c r="M72" s="126"/>
    </row>
    <row r="73" spans="1:13" x14ac:dyDescent="0.25">
      <c r="A73" s="322" t="s">
        <v>175</v>
      </c>
      <c r="B73" s="323"/>
      <c r="C73" s="52"/>
      <c r="D73" s="52"/>
      <c r="E73" s="130"/>
      <c r="F73" s="130"/>
      <c r="G73" s="130"/>
      <c r="H73" s="130"/>
      <c r="I73" s="130"/>
      <c r="J73" s="130"/>
      <c r="K73" s="126"/>
      <c r="L73" s="126"/>
      <c r="M73" s="126"/>
    </row>
    <row r="74" spans="1:13" x14ac:dyDescent="0.25">
      <c r="A74" s="130"/>
      <c r="B74" s="130"/>
      <c r="C74" s="130"/>
      <c r="D74" s="130"/>
      <c r="E74" s="130"/>
      <c r="F74" s="130"/>
      <c r="G74" s="130"/>
      <c r="H74" s="130"/>
      <c r="I74" s="130"/>
      <c r="J74" s="130"/>
      <c r="K74" s="126"/>
      <c r="L74" s="126"/>
      <c r="M74" s="126"/>
    </row>
    <row r="75" spans="1:13" x14ac:dyDescent="0.25">
      <c r="A75" s="142" t="s">
        <v>176</v>
      </c>
      <c r="B75" s="132"/>
      <c r="C75" s="132"/>
      <c r="D75" s="132"/>
      <c r="E75" s="132"/>
      <c r="F75" s="132"/>
      <c r="G75" s="132"/>
      <c r="H75" s="132"/>
      <c r="I75" s="132"/>
      <c r="J75" s="132"/>
      <c r="K75" s="126"/>
      <c r="L75" s="126"/>
      <c r="M75" s="126"/>
    </row>
    <row r="76" spans="1:13" x14ac:dyDescent="0.25">
      <c r="A76" s="142"/>
      <c r="B76" s="132"/>
      <c r="C76" s="132"/>
      <c r="D76" s="132"/>
      <c r="E76" s="132"/>
      <c r="F76" s="132"/>
      <c r="G76" s="132"/>
      <c r="H76" s="132"/>
      <c r="I76" s="132"/>
      <c r="J76" s="132"/>
      <c r="K76" s="126"/>
      <c r="L76" s="126"/>
      <c r="M76" s="126"/>
    </row>
    <row r="77" spans="1:13" x14ac:dyDescent="0.25">
      <c r="A77" s="135" t="s">
        <v>324</v>
      </c>
      <c r="B77" s="135"/>
      <c r="C77" s="132"/>
      <c r="D77" s="132"/>
      <c r="E77" s="132"/>
      <c r="F77" s="132"/>
      <c r="G77" s="132"/>
      <c r="H77" s="132"/>
      <c r="I77" s="132"/>
      <c r="J77" s="132"/>
      <c r="K77" s="126"/>
      <c r="L77" s="126"/>
      <c r="M77" s="126"/>
    </row>
    <row r="78" spans="1:13" x14ac:dyDescent="0.25">
      <c r="A78" s="135" t="s">
        <v>326</v>
      </c>
      <c r="B78" s="135"/>
      <c r="C78" s="132"/>
      <c r="D78" s="132"/>
      <c r="E78" s="132"/>
      <c r="F78" s="132"/>
      <c r="G78" s="132"/>
      <c r="H78" s="132"/>
      <c r="I78" s="132"/>
      <c r="J78" s="132"/>
      <c r="K78" s="126"/>
      <c r="L78" s="126"/>
      <c r="M78" s="126"/>
    </row>
    <row r="79" spans="1:13" x14ac:dyDescent="0.25">
      <c r="A79" s="135" t="s">
        <v>327</v>
      </c>
      <c r="B79" s="135"/>
      <c r="C79" s="132"/>
      <c r="D79" s="132"/>
      <c r="E79" s="132"/>
      <c r="F79" s="132"/>
      <c r="G79" s="132"/>
      <c r="H79" s="132"/>
      <c r="I79" s="132"/>
      <c r="J79" s="132"/>
      <c r="K79" s="126"/>
      <c r="L79" s="126"/>
      <c r="M79" s="126"/>
    </row>
    <row r="80" spans="1:13" x14ac:dyDescent="0.25">
      <c r="A80" s="210" t="s">
        <v>6</v>
      </c>
      <c r="B80" s="199" t="s">
        <v>328</v>
      </c>
      <c r="C80" s="200"/>
      <c r="D80" s="222" t="s">
        <v>177</v>
      </c>
      <c r="E80" s="222"/>
      <c r="F80" s="222"/>
      <c r="G80" s="222"/>
      <c r="H80" s="222"/>
      <c r="I80" s="222"/>
      <c r="J80" s="132"/>
      <c r="K80" s="126"/>
      <c r="L80" s="126"/>
      <c r="M80" s="126"/>
    </row>
    <row r="81" spans="1:13" ht="32.25" customHeight="1" x14ac:dyDescent="0.25">
      <c r="A81" s="211"/>
      <c r="B81" s="243"/>
      <c r="C81" s="244"/>
      <c r="D81" s="204" t="s">
        <v>178</v>
      </c>
      <c r="E81" s="205"/>
      <c r="F81" s="204" t="s">
        <v>179</v>
      </c>
      <c r="G81" s="205"/>
      <c r="H81" s="204" t="s">
        <v>329</v>
      </c>
      <c r="I81" s="205"/>
      <c r="J81" s="132"/>
      <c r="K81" s="126"/>
      <c r="L81" s="126"/>
      <c r="M81" s="126"/>
    </row>
    <row r="82" spans="1:13" x14ac:dyDescent="0.25">
      <c r="A82" s="88">
        <f>C1-5</f>
        <v>2019</v>
      </c>
      <c r="B82" s="191">
        <f>D82+F82+H82</f>
        <v>0</v>
      </c>
      <c r="C82" s="192"/>
      <c r="D82" s="238"/>
      <c r="E82" s="240"/>
      <c r="F82" s="238"/>
      <c r="G82" s="240"/>
      <c r="H82" s="238"/>
      <c r="I82" s="240"/>
      <c r="J82" s="132"/>
      <c r="K82" s="126"/>
      <c r="L82" s="126"/>
      <c r="M82" s="126"/>
    </row>
    <row r="83" spans="1:13" x14ac:dyDescent="0.25">
      <c r="A83" s="88">
        <f>C1-4</f>
        <v>2020</v>
      </c>
      <c r="B83" s="191">
        <f t="shared" ref="B83:B86" si="2">D83+F83+H83</f>
        <v>0</v>
      </c>
      <c r="C83" s="192"/>
      <c r="D83" s="238"/>
      <c r="E83" s="240"/>
      <c r="F83" s="238"/>
      <c r="G83" s="240"/>
      <c r="H83" s="238"/>
      <c r="I83" s="240"/>
      <c r="J83" s="132"/>
      <c r="K83" s="126"/>
      <c r="L83" s="126"/>
      <c r="M83" s="126"/>
    </row>
    <row r="84" spans="1:13" x14ac:dyDescent="0.25">
      <c r="A84" s="88">
        <f>C1-3</f>
        <v>2021</v>
      </c>
      <c r="B84" s="191">
        <f t="shared" si="2"/>
        <v>0</v>
      </c>
      <c r="C84" s="192"/>
      <c r="D84" s="238"/>
      <c r="E84" s="240"/>
      <c r="F84" s="238"/>
      <c r="G84" s="240"/>
      <c r="H84" s="238"/>
      <c r="I84" s="240"/>
      <c r="J84" s="132"/>
      <c r="K84" s="126"/>
      <c r="L84" s="126"/>
      <c r="M84" s="126"/>
    </row>
    <row r="85" spans="1:13" x14ac:dyDescent="0.25">
      <c r="A85" s="88">
        <f>C1-2</f>
        <v>2022</v>
      </c>
      <c r="B85" s="191">
        <f t="shared" si="2"/>
        <v>0</v>
      </c>
      <c r="C85" s="192"/>
      <c r="D85" s="238"/>
      <c r="E85" s="240"/>
      <c r="F85" s="238"/>
      <c r="G85" s="240"/>
      <c r="H85" s="238"/>
      <c r="I85" s="240"/>
      <c r="J85" s="132"/>
      <c r="K85" s="126"/>
      <c r="L85" s="126"/>
      <c r="M85" s="126"/>
    </row>
    <row r="86" spans="1:13" x14ac:dyDescent="0.25">
      <c r="A86" s="88">
        <f>C1-1</f>
        <v>2023</v>
      </c>
      <c r="B86" s="191">
        <f t="shared" si="2"/>
        <v>0</v>
      </c>
      <c r="C86" s="192"/>
      <c r="D86" s="238"/>
      <c r="E86" s="240"/>
      <c r="F86" s="238"/>
      <c r="G86" s="240"/>
      <c r="H86" s="238"/>
      <c r="I86" s="240"/>
      <c r="J86" s="132"/>
      <c r="K86" s="126"/>
      <c r="L86" s="126"/>
      <c r="M86" s="126"/>
    </row>
    <row r="87" spans="1:13" x14ac:dyDescent="0.25">
      <c r="A87" s="88" t="s">
        <v>184</v>
      </c>
      <c r="B87" s="191">
        <f>D87+F87+H87</f>
        <v>0</v>
      </c>
      <c r="C87" s="192"/>
      <c r="D87" s="191">
        <f>D82+D83+D84+D85+D86</f>
        <v>0</v>
      </c>
      <c r="E87" s="192"/>
      <c r="F87" s="191">
        <f t="shared" ref="F87" si="3">F82+F83+F84+F85+F86</f>
        <v>0</v>
      </c>
      <c r="G87" s="192"/>
      <c r="H87" s="191">
        <f t="shared" ref="H87" si="4">H82+H83+H84+H85+H86</f>
        <v>0</v>
      </c>
      <c r="I87" s="192"/>
      <c r="J87" s="132"/>
      <c r="K87" s="126"/>
      <c r="L87" s="126"/>
      <c r="M87" s="126"/>
    </row>
    <row r="88" spans="1:13" x14ac:dyDescent="0.25">
      <c r="A88" s="97" t="s">
        <v>9</v>
      </c>
      <c r="B88" s="315">
        <f>D88+F88+H88</f>
        <v>0</v>
      </c>
      <c r="C88" s="316"/>
      <c r="D88" s="317">
        <f>IFERROR(D87/B87*100,0)</f>
        <v>0</v>
      </c>
      <c r="E88" s="318"/>
      <c r="F88" s="317">
        <f>IFERROR(F87/B87*100,0)</f>
        <v>0</v>
      </c>
      <c r="G88" s="318"/>
      <c r="H88" s="317">
        <f>IFERROR(H87/B87*100,0)</f>
        <v>0</v>
      </c>
      <c r="I88" s="318"/>
      <c r="J88" s="132"/>
      <c r="K88" s="126"/>
      <c r="L88" s="126"/>
      <c r="M88" s="126"/>
    </row>
    <row r="89" spans="1:13" x14ac:dyDescent="0.25">
      <c r="A89" s="132"/>
      <c r="B89" s="132"/>
      <c r="C89" s="132"/>
      <c r="D89" s="132"/>
      <c r="E89" s="132"/>
      <c r="F89" s="132"/>
      <c r="G89" s="132"/>
      <c r="H89" s="132"/>
      <c r="I89" s="132"/>
      <c r="J89" s="132"/>
      <c r="K89" s="126"/>
      <c r="L89" s="126"/>
      <c r="M89" s="126"/>
    </row>
    <row r="90" spans="1:13" x14ac:dyDescent="0.25">
      <c r="A90" s="135" t="s">
        <v>325</v>
      </c>
      <c r="B90" s="132"/>
      <c r="C90" s="132"/>
      <c r="D90" s="132"/>
      <c r="E90" s="132"/>
      <c r="F90" s="132"/>
      <c r="G90" s="132"/>
      <c r="H90" s="132"/>
      <c r="I90" s="132"/>
      <c r="J90" s="132"/>
      <c r="K90" s="126"/>
      <c r="L90" s="126"/>
      <c r="M90" s="126"/>
    </row>
    <row r="91" spans="1:13" x14ac:dyDescent="0.25">
      <c r="A91" s="210" t="s">
        <v>206</v>
      </c>
      <c r="B91" s="210" t="s">
        <v>180</v>
      </c>
      <c r="C91" s="199" t="s">
        <v>181</v>
      </c>
      <c r="D91" s="200"/>
      <c r="E91" s="222" t="s">
        <v>182</v>
      </c>
      <c r="F91" s="222"/>
      <c r="G91" s="313"/>
      <c r="H91" s="210" t="s">
        <v>330</v>
      </c>
      <c r="I91" s="132"/>
      <c r="J91" s="132"/>
      <c r="K91" s="126"/>
      <c r="L91" s="126"/>
      <c r="M91" s="126"/>
    </row>
    <row r="92" spans="1:13" ht="46.5" customHeight="1" x14ac:dyDescent="0.25">
      <c r="A92" s="211"/>
      <c r="B92" s="211"/>
      <c r="C92" s="201"/>
      <c r="D92" s="202"/>
      <c r="E92" s="86" t="s">
        <v>183</v>
      </c>
      <c r="F92" s="204" t="s">
        <v>100</v>
      </c>
      <c r="G92" s="314"/>
      <c r="H92" s="211"/>
      <c r="I92" s="132"/>
      <c r="J92" s="132"/>
      <c r="K92" s="126"/>
      <c r="L92" s="126"/>
      <c r="M92" s="126"/>
    </row>
    <row r="93" spans="1:13" ht="18" customHeight="1" x14ac:dyDescent="0.25">
      <c r="A93" s="210">
        <f>C1-5</f>
        <v>2019</v>
      </c>
      <c r="B93" s="304"/>
      <c r="C93" s="307"/>
      <c r="D93" s="308"/>
      <c r="E93" s="95">
        <f>A93</f>
        <v>2019</v>
      </c>
      <c r="F93" s="291"/>
      <c r="G93" s="292"/>
      <c r="H93" s="161">
        <f>C93-F93</f>
        <v>0</v>
      </c>
      <c r="I93" s="132"/>
      <c r="J93" s="132"/>
      <c r="K93" s="126"/>
      <c r="L93" s="126"/>
      <c r="M93" s="126"/>
    </row>
    <row r="94" spans="1:13" ht="18" customHeight="1" x14ac:dyDescent="0.25">
      <c r="A94" s="235"/>
      <c r="B94" s="305"/>
      <c r="C94" s="309"/>
      <c r="D94" s="310"/>
      <c r="E94" s="95">
        <f>A93+1</f>
        <v>2020</v>
      </c>
      <c r="F94" s="291"/>
      <c r="G94" s="292"/>
      <c r="H94" s="161">
        <f>C93-F93-F94</f>
        <v>0</v>
      </c>
      <c r="I94" s="132"/>
      <c r="J94" s="132"/>
      <c r="K94" s="126"/>
      <c r="L94" s="126"/>
      <c r="M94" s="126"/>
    </row>
    <row r="95" spans="1:13" ht="18" customHeight="1" x14ac:dyDescent="0.25">
      <c r="A95" s="211"/>
      <c r="B95" s="306"/>
      <c r="C95" s="311"/>
      <c r="D95" s="312"/>
      <c r="E95" s="95">
        <f>A93+2</f>
        <v>2021</v>
      </c>
      <c r="F95" s="291"/>
      <c r="G95" s="292"/>
      <c r="H95" s="161">
        <f>C93-F93-F94-F95</f>
        <v>0</v>
      </c>
      <c r="I95" s="132"/>
      <c r="J95" s="132"/>
      <c r="K95" s="126"/>
      <c r="L95" s="126"/>
      <c r="M95" s="126"/>
    </row>
    <row r="96" spans="1:13" ht="18" customHeight="1" x14ac:dyDescent="0.25">
      <c r="A96" s="210">
        <f>C1-4</f>
        <v>2020</v>
      </c>
      <c r="B96" s="304"/>
      <c r="C96" s="307"/>
      <c r="D96" s="308"/>
      <c r="E96" s="95">
        <f>A96</f>
        <v>2020</v>
      </c>
      <c r="F96" s="291"/>
      <c r="G96" s="292"/>
      <c r="H96" s="162">
        <f>C96-F96</f>
        <v>0</v>
      </c>
      <c r="I96" s="132"/>
      <c r="J96" s="132"/>
      <c r="K96" s="126"/>
      <c r="L96" s="126"/>
      <c r="M96" s="126"/>
    </row>
    <row r="97" spans="1:13" ht="18" customHeight="1" x14ac:dyDescent="0.25">
      <c r="A97" s="235"/>
      <c r="B97" s="305"/>
      <c r="C97" s="309"/>
      <c r="D97" s="310"/>
      <c r="E97" s="95">
        <f>A96+1</f>
        <v>2021</v>
      </c>
      <c r="F97" s="291"/>
      <c r="G97" s="292"/>
      <c r="H97" s="161">
        <f>C96-F96-F97</f>
        <v>0</v>
      </c>
      <c r="I97" s="132"/>
      <c r="J97" s="132"/>
      <c r="K97" s="126"/>
      <c r="L97" s="126"/>
      <c r="M97" s="126"/>
    </row>
    <row r="98" spans="1:13" ht="18" customHeight="1" x14ac:dyDescent="0.25">
      <c r="A98" s="211"/>
      <c r="B98" s="306"/>
      <c r="C98" s="311"/>
      <c r="D98" s="312"/>
      <c r="E98" s="95">
        <f>A96+2</f>
        <v>2022</v>
      </c>
      <c r="F98" s="291"/>
      <c r="G98" s="292"/>
      <c r="H98" s="161">
        <f>F96-F97-F98</f>
        <v>0</v>
      </c>
      <c r="I98" s="132"/>
      <c r="J98" s="132"/>
      <c r="K98" s="126"/>
      <c r="L98" s="126"/>
      <c r="M98" s="126"/>
    </row>
    <row r="99" spans="1:13" x14ac:dyDescent="0.25">
      <c r="A99" s="210">
        <f>C1-3</f>
        <v>2021</v>
      </c>
      <c r="B99" s="304"/>
      <c r="C99" s="307"/>
      <c r="D99" s="308"/>
      <c r="E99" s="97">
        <f>A99</f>
        <v>2021</v>
      </c>
      <c r="F99" s="238"/>
      <c r="G99" s="240"/>
      <c r="H99" s="161">
        <f>C99-F99</f>
        <v>0</v>
      </c>
      <c r="I99" s="132"/>
      <c r="J99" s="132"/>
      <c r="K99" s="126"/>
      <c r="L99" s="126"/>
      <c r="M99" s="126"/>
    </row>
    <row r="100" spans="1:13" x14ac:dyDescent="0.25">
      <c r="A100" s="235"/>
      <c r="B100" s="305"/>
      <c r="C100" s="309"/>
      <c r="D100" s="310"/>
      <c r="E100" s="97">
        <f>A99+1</f>
        <v>2022</v>
      </c>
      <c r="F100" s="238"/>
      <c r="G100" s="240"/>
      <c r="H100" s="161">
        <f>C99-F99-F100</f>
        <v>0</v>
      </c>
      <c r="I100" s="132"/>
      <c r="J100" s="132"/>
      <c r="K100" s="126"/>
      <c r="L100" s="126"/>
      <c r="M100" s="126"/>
    </row>
    <row r="101" spans="1:13" x14ac:dyDescent="0.25">
      <c r="A101" s="211"/>
      <c r="B101" s="306"/>
      <c r="C101" s="311"/>
      <c r="D101" s="312"/>
      <c r="E101" s="97">
        <f>A99+2</f>
        <v>2023</v>
      </c>
      <c r="F101" s="238"/>
      <c r="G101" s="240"/>
      <c r="H101" s="161">
        <f>C99-F99-F100-F101</f>
        <v>0</v>
      </c>
      <c r="I101" s="132"/>
      <c r="J101" s="132"/>
      <c r="K101" s="126"/>
      <c r="L101" s="126"/>
      <c r="M101" s="126"/>
    </row>
    <row r="102" spans="1:13" x14ac:dyDescent="0.25">
      <c r="A102" s="210">
        <f>C1-2</f>
        <v>2022</v>
      </c>
      <c r="B102" s="304"/>
      <c r="C102" s="307"/>
      <c r="D102" s="308"/>
      <c r="E102" s="97">
        <f>A102</f>
        <v>2022</v>
      </c>
      <c r="F102" s="238"/>
      <c r="G102" s="240"/>
      <c r="H102" s="161">
        <f>C102-F102</f>
        <v>0</v>
      </c>
      <c r="I102" s="132"/>
      <c r="J102" s="132"/>
      <c r="K102" s="126"/>
      <c r="L102" s="126"/>
      <c r="M102" s="126"/>
    </row>
    <row r="103" spans="1:13" x14ac:dyDescent="0.25">
      <c r="A103" s="235"/>
      <c r="B103" s="305"/>
      <c r="C103" s="309"/>
      <c r="D103" s="310"/>
      <c r="E103" s="97">
        <f>A102+1</f>
        <v>2023</v>
      </c>
      <c r="F103" s="238"/>
      <c r="G103" s="240"/>
      <c r="H103" s="161">
        <f>C102-F102-F103</f>
        <v>0</v>
      </c>
      <c r="I103" s="132"/>
      <c r="J103" s="132"/>
      <c r="K103" s="126"/>
      <c r="L103" s="126"/>
      <c r="M103" s="126"/>
    </row>
    <row r="104" spans="1:13" x14ac:dyDescent="0.25">
      <c r="A104" s="211"/>
      <c r="B104" s="306"/>
      <c r="C104" s="311"/>
      <c r="D104" s="312"/>
      <c r="E104" s="97">
        <f>A102+2</f>
        <v>2024</v>
      </c>
      <c r="F104" s="238"/>
      <c r="G104" s="240"/>
      <c r="H104" s="161">
        <f>C102-F102-F103-F104</f>
        <v>0</v>
      </c>
      <c r="I104" s="132"/>
      <c r="J104" s="132"/>
      <c r="K104" s="126"/>
      <c r="L104" s="126"/>
      <c r="M104" s="126"/>
    </row>
    <row r="105" spans="1:13" x14ac:dyDescent="0.25">
      <c r="A105" s="222">
        <f>C1-1</f>
        <v>2023</v>
      </c>
      <c r="B105" s="289"/>
      <c r="C105" s="289"/>
      <c r="D105" s="289"/>
      <c r="E105" s="97">
        <f>A105</f>
        <v>2023</v>
      </c>
      <c r="F105" s="238"/>
      <c r="G105" s="240"/>
      <c r="H105" s="161">
        <f>C105-F105</f>
        <v>0</v>
      </c>
      <c r="I105" s="132"/>
      <c r="J105" s="132"/>
      <c r="K105" s="126"/>
      <c r="L105" s="126"/>
      <c r="M105" s="126"/>
    </row>
    <row r="106" spans="1:13" x14ac:dyDescent="0.25">
      <c r="A106" s="222"/>
      <c r="B106" s="289"/>
      <c r="C106" s="289"/>
      <c r="D106" s="289"/>
      <c r="E106" s="97">
        <f>A105+1</f>
        <v>2024</v>
      </c>
      <c r="F106" s="238"/>
      <c r="G106" s="240"/>
      <c r="H106" s="161">
        <f>C105-F105-F106</f>
        <v>0</v>
      </c>
      <c r="I106" s="132"/>
      <c r="J106" s="132"/>
      <c r="K106" s="126"/>
      <c r="L106" s="126"/>
      <c r="M106" s="126"/>
    </row>
    <row r="107" spans="1:13" x14ac:dyDescent="0.25">
      <c r="A107" s="49"/>
      <c r="B107" s="49"/>
      <c r="C107" s="49"/>
      <c r="D107" s="49"/>
      <c r="E107" s="66"/>
      <c r="F107" s="66"/>
      <c r="G107" s="66"/>
      <c r="H107" s="163"/>
      <c r="I107" s="132"/>
      <c r="J107" s="132"/>
      <c r="K107" s="126"/>
      <c r="L107" s="126"/>
      <c r="M107" s="126"/>
    </row>
    <row r="108" spans="1:13" x14ac:dyDescent="0.25">
      <c r="A108" s="135" t="s">
        <v>332</v>
      </c>
      <c r="B108" s="132"/>
      <c r="C108" s="132"/>
      <c r="D108" s="132"/>
      <c r="E108" s="132"/>
      <c r="F108" s="132"/>
      <c r="G108" s="132"/>
      <c r="H108" s="132"/>
      <c r="I108" s="132"/>
      <c r="J108" s="132"/>
      <c r="K108" s="126"/>
      <c r="L108" s="126"/>
      <c r="M108" s="126"/>
    </row>
    <row r="109" spans="1:13" x14ac:dyDescent="0.25">
      <c r="A109" s="135" t="s">
        <v>335</v>
      </c>
      <c r="B109" s="132"/>
      <c r="C109" s="132"/>
      <c r="D109" s="132"/>
      <c r="E109" s="132"/>
      <c r="F109" s="132"/>
      <c r="G109" s="132"/>
      <c r="H109" s="132"/>
      <c r="I109" s="132"/>
      <c r="J109" s="132"/>
      <c r="K109" s="126"/>
      <c r="L109" s="126"/>
      <c r="M109" s="126"/>
    </row>
    <row r="110" spans="1:13" x14ac:dyDescent="0.25">
      <c r="A110" s="135" t="s">
        <v>336</v>
      </c>
      <c r="B110" s="132"/>
      <c r="C110" s="132"/>
      <c r="D110" s="132"/>
      <c r="E110" s="132"/>
      <c r="F110" s="132"/>
      <c r="G110" s="132"/>
      <c r="H110" s="132"/>
      <c r="I110" s="132"/>
      <c r="J110" s="132"/>
      <c r="K110" s="126"/>
      <c r="L110" s="126"/>
      <c r="M110" s="126"/>
    </row>
    <row r="111" spans="1:13" x14ac:dyDescent="0.25">
      <c r="A111" s="135" t="s">
        <v>337</v>
      </c>
      <c r="B111" s="132"/>
      <c r="C111" s="132"/>
      <c r="D111" s="132"/>
      <c r="E111" s="132"/>
      <c r="F111" s="132"/>
      <c r="G111" s="132"/>
      <c r="H111" s="132"/>
      <c r="I111" s="132"/>
      <c r="J111" s="132"/>
      <c r="K111" s="126"/>
      <c r="L111" s="126"/>
      <c r="M111" s="126"/>
    </row>
    <row r="112" spans="1:13" ht="38.25" customHeight="1" x14ac:dyDescent="0.25">
      <c r="A112" s="326" t="s">
        <v>338</v>
      </c>
      <c r="B112" s="326"/>
      <c r="C112" s="326"/>
      <c r="D112" s="326"/>
      <c r="E112" s="326"/>
      <c r="F112" s="326"/>
      <c r="G112" s="326"/>
      <c r="H112" s="326"/>
      <c r="I112" s="132"/>
      <c r="J112" s="132"/>
      <c r="K112" s="126"/>
      <c r="L112" s="126"/>
      <c r="M112" s="126"/>
    </row>
    <row r="113" spans="1:13" x14ac:dyDescent="0.25">
      <c r="A113" s="135" t="s">
        <v>203</v>
      </c>
      <c r="B113" s="132"/>
      <c r="C113" s="132"/>
      <c r="D113" s="132"/>
      <c r="E113" s="132"/>
      <c r="F113" s="132"/>
      <c r="G113" s="132"/>
      <c r="H113" s="132"/>
      <c r="I113" s="132"/>
      <c r="J113" s="132"/>
      <c r="K113" s="126"/>
      <c r="L113" s="126"/>
      <c r="M113" s="126"/>
    </row>
    <row r="114" spans="1:13" x14ac:dyDescent="0.25">
      <c r="A114" s="135" t="s">
        <v>339</v>
      </c>
      <c r="B114" s="132"/>
      <c r="C114" s="132"/>
      <c r="D114" s="132"/>
      <c r="E114" s="132"/>
      <c r="F114" s="132"/>
      <c r="G114" s="132"/>
      <c r="H114" s="132"/>
      <c r="I114" s="132"/>
      <c r="J114" s="132"/>
      <c r="K114" s="126"/>
      <c r="L114" s="126"/>
      <c r="M114" s="126"/>
    </row>
    <row r="115" spans="1:13" ht="111.75" customHeight="1" x14ac:dyDescent="0.25">
      <c r="A115" s="86" t="s">
        <v>6</v>
      </c>
      <c r="B115" s="86" t="s">
        <v>333</v>
      </c>
      <c r="C115" s="86" t="s">
        <v>340</v>
      </c>
      <c r="D115" s="86" t="s">
        <v>341</v>
      </c>
      <c r="E115" s="86" t="s">
        <v>204</v>
      </c>
      <c r="F115" s="86" t="s">
        <v>343</v>
      </c>
      <c r="G115" s="86" t="s">
        <v>205</v>
      </c>
      <c r="H115" s="86" t="s">
        <v>342</v>
      </c>
      <c r="I115" s="49"/>
      <c r="J115" s="49"/>
      <c r="K115" s="126"/>
      <c r="L115" s="126"/>
      <c r="M115" s="126"/>
    </row>
    <row r="116" spans="1:13" x14ac:dyDescent="0.25">
      <c r="A116" s="86">
        <f>C1-5</f>
        <v>2019</v>
      </c>
      <c r="B116" s="65"/>
      <c r="C116" s="65"/>
      <c r="D116" s="65"/>
      <c r="E116" s="65"/>
      <c r="F116" s="65"/>
      <c r="G116" s="65"/>
      <c r="H116" s="65"/>
      <c r="I116" s="163"/>
      <c r="J116" s="163"/>
      <c r="K116" s="126"/>
      <c r="L116" s="126"/>
      <c r="M116" s="126"/>
    </row>
    <row r="117" spans="1:13" x14ac:dyDescent="0.25">
      <c r="A117" s="86">
        <f>C1-4</f>
        <v>2020</v>
      </c>
      <c r="B117" s="65"/>
      <c r="C117" s="65"/>
      <c r="D117" s="65"/>
      <c r="E117" s="65"/>
      <c r="F117" s="65"/>
      <c r="G117" s="65"/>
      <c r="H117" s="65"/>
      <c r="I117" s="163"/>
      <c r="J117" s="163"/>
      <c r="K117" s="126"/>
      <c r="L117" s="126"/>
      <c r="M117" s="126"/>
    </row>
    <row r="118" spans="1:13" x14ac:dyDescent="0.25">
      <c r="A118" s="86">
        <f>C1-3</f>
        <v>2021</v>
      </c>
      <c r="B118" s="27"/>
      <c r="C118" s="27"/>
      <c r="D118" s="27"/>
      <c r="E118" s="27"/>
      <c r="F118" s="27"/>
      <c r="G118" s="27"/>
      <c r="H118" s="27"/>
      <c r="I118" s="31"/>
      <c r="J118" s="31"/>
      <c r="K118" s="126"/>
      <c r="L118" s="126"/>
      <c r="M118" s="126"/>
    </row>
    <row r="119" spans="1:13" x14ac:dyDescent="0.25">
      <c r="A119" s="86">
        <f>C1-2</f>
        <v>2022</v>
      </c>
      <c r="B119" s="27"/>
      <c r="C119" s="27"/>
      <c r="D119" s="27"/>
      <c r="E119" s="27"/>
      <c r="F119" s="27"/>
      <c r="G119" s="27"/>
      <c r="H119" s="27"/>
      <c r="I119" s="31"/>
      <c r="J119" s="31"/>
      <c r="K119" s="126"/>
      <c r="L119" s="126"/>
      <c r="M119" s="126"/>
    </row>
    <row r="120" spans="1:13" x14ac:dyDescent="0.25">
      <c r="A120" s="86">
        <f>C1-1</f>
        <v>2023</v>
      </c>
      <c r="B120" s="27"/>
      <c r="C120" s="27"/>
      <c r="D120" s="27"/>
      <c r="E120" s="27"/>
      <c r="F120" s="27"/>
      <c r="G120" s="27"/>
      <c r="H120" s="27"/>
      <c r="I120" s="31"/>
      <c r="J120" s="31"/>
      <c r="K120" s="126"/>
      <c r="L120" s="126"/>
      <c r="M120" s="126"/>
    </row>
    <row r="121" spans="1:13" x14ac:dyDescent="0.25">
      <c r="A121" s="59" t="s">
        <v>61</v>
      </c>
      <c r="B121" s="69">
        <f>B116+B117+B118+B119+B120</f>
        <v>0</v>
      </c>
      <c r="C121" s="69">
        <f t="shared" ref="C121:H121" si="5">C116+C117+C118+C119+C120</f>
        <v>0</v>
      </c>
      <c r="D121" s="69">
        <f t="shared" si="5"/>
        <v>0</v>
      </c>
      <c r="E121" s="69">
        <f t="shared" si="5"/>
        <v>0</v>
      </c>
      <c r="F121" s="69">
        <f t="shared" si="5"/>
        <v>0</v>
      </c>
      <c r="G121" s="69">
        <f t="shared" si="5"/>
        <v>0</v>
      </c>
      <c r="H121" s="69">
        <f t="shared" si="5"/>
        <v>0</v>
      </c>
      <c r="I121" s="70"/>
      <c r="J121" s="70"/>
      <c r="K121" s="126"/>
      <c r="L121" s="126"/>
      <c r="M121" s="126"/>
    </row>
    <row r="122" spans="1:13" x14ac:dyDescent="0.25">
      <c r="A122" s="49"/>
      <c r="B122" s="49"/>
      <c r="C122" s="49"/>
      <c r="D122" s="49"/>
      <c r="E122" s="66"/>
      <c r="F122" s="66"/>
      <c r="G122" s="66"/>
      <c r="H122" s="163"/>
      <c r="I122" s="132"/>
      <c r="J122" s="132"/>
      <c r="K122" s="126"/>
      <c r="L122" s="126"/>
      <c r="M122" s="126"/>
    </row>
    <row r="123" spans="1:13" x14ac:dyDescent="0.25">
      <c r="A123" s="135" t="s">
        <v>331</v>
      </c>
      <c r="B123" s="135"/>
      <c r="C123" s="135"/>
      <c r="D123" s="135"/>
      <c r="E123" s="135"/>
      <c r="F123" s="132"/>
      <c r="G123" s="132"/>
      <c r="H123" s="132"/>
      <c r="I123" s="132"/>
      <c r="J123" s="132"/>
      <c r="K123" s="126"/>
      <c r="L123" s="126"/>
      <c r="M123" s="126"/>
    </row>
    <row r="124" spans="1:13" x14ac:dyDescent="0.25">
      <c r="A124" s="88" t="s">
        <v>6</v>
      </c>
      <c r="B124" s="88" t="s">
        <v>184</v>
      </c>
      <c r="C124" s="88" t="s">
        <v>46</v>
      </c>
      <c r="D124" s="88" t="s">
        <v>47</v>
      </c>
      <c r="E124" s="88" t="s">
        <v>185</v>
      </c>
      <c r="F124" s="88" t="s">
        <v>49</v>
      </c>
      <c r="G124" s="88" t="s">
        <v>186</v>
      </c>
      <c r="H124" s="88" t="s">
        <v>187</v>
      </c>
      <c r="I124" s="88" t="s">
        <v>188</v>
      </c>
      <c r="J124" s="88" t="s">
        <v>189</v>
      </c>
      <c r="K124" s="46"/>
      <c r="L124" s="46"/>
      <c r="M124" s="46"/>
    </row>
    <row r="125" spans="1:13" x14ac:dyDescent="0.25">
      <c r="A125" s="88">
        <f>C1-5</f>
        <v>2019</v>
      </c>
      <c r="B125" s="2">
        <f>C125+D125+E125+F125+G125+H125+I125+J125+K125+L125+M125</f>
        <v>0</v>
      </c>
      <c r="C125" s="89"/>
      <c r="D125" s="89"/>
      <c r="E125" s="89"/>
      <c r="F125" s="89"/>
      <c r="G125" s="89"/>
      <c r="H125" s="89"/>
      <c r="I125" s="89"/>
      <c r="J125" s="89"/>
      <c r="K125" s="46"/>
      <c r="L125" s="46"/>
      <c r="M125" s="46"/>
    </row>
    <row r="126" spans="1:13" x14ac:dyDescent="0.25">
      <c r="A126" s="88">
        <f>C1-4</f>
        <v>2020</v>
      </c>
      <c r="B126" s="2">
        <f t="shared" ref="B126:B130" si="6">C126+D126+E126+F126+G126+H126+I126+J126+K126+L126+M126</f>
        <v>0</v>
      </c>
      <c r="C126" s="89"/>
      <c r="D126" s="89"/>
      <c r="E126" s="89"/>
      <c r="F126" s="89"/>
      <c r="G126" s="89"/>
      <c r="H126" s="89"/>
      <c r="I126" s="89"/>
      <c r="J126" s="89"/>
      <c r="K126" s="46"/>
      <c r="L126" s="46"/>
      <c r="M126" s="46"/>
    </row>
    <row r="127" spans="1:13" x14ac:dyDescent="0.25">
      <c r="A127" s="88">
        <f>C1-3</f>
        <v>2021</v>
      </c>
      <c r="B127" s="2">
        <f t="shared" si="6"/>
        <v>0</v>
      </c>
      <c r="C127" s="89"/>
      <c r="D127" s="89"/>
      <c r="E127" s="89"/>
      <c r="F127" s="89"/>
      <c r="G127" s="89"/>
      <c r="H127" s="89"/>
      <c r="I127" s="89"/>
      <c r="J127" s="89"/>
      <c r="K127" s="46"/>
      <c r="L127" s="46"/>
      <c r="M127" s="46"/>
    </row>
    <row r="128" spans="1:13" x14ac:dyDescent="0.25">
      <c r="A128" s="88">
        <f>C1-2</f>
        <v>2022</v>
      </c>
      <c r="B128" s="2">
        <f t="shared" si="6"/>
        <v>0</v>
      </c>
      <c r="C128" s="89"/>
      <c r="D128" s="89"/>
      <c r="E128" s="89"/>
      <c r="F128" s="89"/>
      <c r="G128" s="89"/>
      <c r="H128" s="89"/>
      <c r="I128" s="89"/>
      <c r="J128" s="89"/>
      <c r="K128" s="46"/>
      <c r="L128" s="46"/>
      <c r="M128" s="46"/>
    </row>
    <row r="129" spans="1:13" x14ac:dyDescent="0.25">
      <c r="A129" s="88">
        <f>C1-1</f>
        <v>2023</v>
      </c>
      <c r="B129" s="2">
        <f t="shared" si="6"/>
        <v>0</v>
      </c>
      <c r="C129" s="89"/>
      <c r="D129" s="89"/>
      <c r="E129" s="89"/>
      <c r="F129" s="89"/>
      <c r="G129" s="89"/>
      <c r="H129" s="89"/>
      <c r="I129" s="89"/>
      <c r="J129" s="89"/>
      <c r="K129" s="46"/>
      <c r="L129" s="46"/>
      <c r="M129" s="46"/>
    </row>
    <row r="130" spans="1:13" x14ac:dyDescent="0.25">
      <c r="A130" s="59" t="s">
        <v>61</v>
      </c>
      <c r="B130" s="2">
        <f>C130+D130+E130+F130+G130+H130+I130+J130+K130+L130+M130</f>
        <v>0</v>
      </c>
      <c r="C130" s="97">
        <f>C125+C126+C127+C128+C129</f>
        <v>0</v>
      </c>
      <c r="D130" s="97">
        <f t="shared" ref="D130:M130" si="7">D125+D126+D127+D128+D129</f>
        <v>0</v>
      </c>
      <c r="E130" s="97">
        <f t="shared" si="7"/>
        <v>0</v>
      </c>
      <c r="F130" s="97">
        <f t="shared" si="7"/>
        <v>0</v>
      </c>
      <c r="G130" s="97">
        <f t="shared" si="7"/>
        <v>0</v>
      </c>
      <c r="H130" s="97">
        <f t="shared" si="7"/>
        <v>0</v>
      </c>
      <c r="I130" s="97">
        <f t="shared" si="7"/>
        <v>0</v>
      </c>
      <c r="J130" s="97">
        <f t="shared" si="7"/>
        <v>0</v>
      </c>
      <c r="K130" s="97">
        <f t="shared" si="7"/>
        <v>0</v>
      </c>
      <c r="L130" s="97">
        <f t="shared" si="7"/>
        <v>0</v>
      </c>
      <c r="M130" s="97">
        <f t="shared" si="7"/>
        <v>0</v>
      </c>
    </row>
    <row r="131" spans="1:13" x14ac:dyDescent="0.25">
      <c r="A131" s="53" t="s">
        <v>190</v>
      </c>
      <c r="B131" s="54">
        <f>C131+D131+E131+F131+G131+H131+I131+J131+K131+L131+M131</f>
        <v>0</v>
      </c>
      <c r="C131" s="54">
        <f>IFERROR(C130/B130*100,0)</f>
        <v>0</v>
      </c>
      <c r="D131" s="54">
        <f>IFERROR(D130/B130*100,0)</f>
        <v>0</v>
      </c>
      <c r="E131" s="54">
        <f>IFERROR(E130/B130*100,0)</f>
        <v>0</v>
      </c>
      <c r="F131" s="54">
        <f>IFERROR(F130/B130*100,0)</f>
        <v>0</v>
      </c>
      <c r="G131" s="54">
        <f>IFERROR(G130/B130*100,0)</f>
        <v>0</v>
      </c>
      <c r="H131" s="54">
        <f>IFERROR(H130/B130*100,0)</f>
        <v>0</v>
      </c>
      <c r="I131" s="54">
        <f>IFERROR(I130/B130*100,0)</f>
        <v>0</v>
      </c>
      <c r="J131" s="54">
        <f>IFERROR(J130/B130*100,0)</f>
        <v>0</v>
      </c>
      <c r="K131" s="54">
        <f>IFERROR(K130/B130*100,0)</f>
        <v>0</v>
      </c>
      <c r="L131" s="54">
        <f>IFERROR(L130/B130*100,0)</f>
        <v>0</v>
      </c>
      <c r="M131" s="54">
        <f>IFERROR(M130/B130*100,0)</f>
        <v>0</v>
      </c>
    </row>
    <row r="132" spans="1:13" x14ac:dyDescent="0.25">
      <c r="A132" s="132"/>
      <c r="B132" s="132"/>
      <c r="C132" s="132"/>
      <c r="D132" s="132"/>
      <c r="E132" s="132"/>
      <c r="F132" s="132"/>
      <c r="G132" s="132"/>
      <c r="H132" s="132"/>
      <c r="I132" s="132"/>
      <c r="J132" s="132"/>
      <c r="K132" s="126"/>
      <c r="L132" s="126"/>
      <c r="M132" s="126"/>
    </row>
    <row r="133" spans="1:13" ht="22.5" customHeight="1" x14ac:dyDescent="0.25">
      <c r="A133" s="210" t="s">
        <v>6</v>
      </c>
      <c r="B133" s="204" t="s">
        <v>191</v>
      </c>
      <c r="C133" s="205"/>
      <c r="D133" s="204" t="s">
        <v>192</v>
      </c>
      <c r="E133" s="205"/>
      <c r="F133" s="210" t="s">
        <v>184</v>
      </c>
      <c r="G133" s="132"/>
      <c r="H133" s="132"/>
      <c r="I133" s="132"/>
      <c r="J133" s="132"/>
      <c r="K133" s="126"/>
      <c r="L133" s="126"/>
      <c r="M133" s="126"/>
    </row>
    <row r="134" spans="1:13" ht="15.75" customHeight="1" x14ac:dyDescent="0.25">
      <c r="A134" s="211"/>
      <c r="B134" s="86" t="s">
        <v>11</v>
      </c>
      <c r="C134" s="86" t="s">
        <v>9</v>
      </c>
      <c r="D134" s="86" t="s">
        <v>11</v>
      </c>
      <c r="E134" s="86" t="s">
        <v>9</v>
      </c>
      <c r="F134" s="211"/>
      <c r="G134" s="132"/>
      <c r="H134" s="132"/>
      <c r="I134" s="132"/>
      <c r="J134" s="132"/>
      <c r="K134" s="126"/>
      <c r="L134" s="126"/>
      <c r="M134" s="126"/>
    </row>
    <row r="135" spans="1:13" x14ac:dyDescent="0.25">
      <c r="A135" s="85">
        <f>C1-5</f>
        <v>2019</v>
      </c>
      <c r="B135" s="94"/>
      <c r="C135" s="90">
        <f>IFERROR(B135/F135*100,0)</f>
        <v>0</v>
      </c>
      <c r="D135" s="94"/>
      <c r="E135" s="90">
        <f>IFERROR(D135*100/F135,0)</f>
        <v>0</v>
      </c>
      <c r="F135" s="55">
        <f>B135+D135</f>
        <v>0</v>
      </c>
      <c r="G135" s="132"/>
      <c r="H135" s="132"/>
      <c r="I135" s="132"/>
      <c r="J135" s="132"/>
      <c r="K135" s="126"/>
      <c r="L135" s="126"/>
      <c r="M135" s="126"/>
    </row>
    <row r="136" spans="1:13" x14ac:dyDescent="0.25">
      <c r="A136" s="85">
        <f>C1-4</f>
        <v>2020</v>
      </c>
      <c r="B136" s="94"/>
      <c r="C136" s="90">
        <f t="shared" ref="C136:C138" si="8">IFERROR(B136/F136*100,0)</f>
        <v>0</v>
      </c>
      <c r="D136" s="94"/>
      <c r="E136" s="90">
        <f>IFERROR(D136*100/F136,0)</f>
        <v>0</v>
      </c>
      <c r="F136" s="55">
        <f>B136+D136</f>
        <v>0</v>
      </c>
      <c r="G136" s="132"/>
      <c r="H136" s="132"/>
      <c r="I136" s="132"/>
      <c r="J136" s="132"/>
      <c r="K136" s="126"/>
      <c r="L136" s="126"/>
      <c r="M136" s="126"/>
    </row>
    <row r="137" spans="1:13" x14ac:dyDescent="0.25">
      <c r="A137" s="85">
        <f>C1-3</f>
        <v>2021</v>
      </c>
      <c r="B137" s="94"/>
      <c r="C137" s="90">
        <f t="shared" si="8"/>
        <v>0</v>
      </c>
      <c r="D137" s="94"/>
      <c r="E137" s="90">
        <f>IFERROR(D137*100/F137,0)</f>
        <v>0</v>
      </c>
      <c r="F137" s="55">
        <f t="shared" ref="F137:F138" si="9">B137+D137</f>
        <v>0</v>
      </c>
      <c r="G137" s="132"/>
      <c r="H137" s="132"/>
      <c r="I137" s="132"/>
      <c r="J137" s="132"/>
      <c r="K137" s="126"/>
      <c r="L137" s="126"/>
      <c r="M137" s="126"/>
    </row>
    <row r="138" spans="1:13" x14ac:dyDescent="0.25">
      <c r="A138" s="85">
        <f>C1-2</f>
        <v>2022</v>
      </c>
      <c r="B138" s="94"/>
      <c r="C138" s="90">
        <f t="shared" si="8"/>
        <v>0</v>
      </c>
      <c r="D138" s="94"/>
      <c r="E138" s="90">
        <f>IFERROR(D138*100/F138,0)</f>
        <v>0</v>
      </c>
      <c r="F138" s="55">
        <f t="shared" si="9"/>
        <v>0</v>
      </c>
      <c r="G138" s="132"/>
      <c r="H138" s="132"/>
      <c r="I138" s="132"/>
      <c r="J138" s="132"/>
      <c r="K138" s="126"/>
      <c r="L138" s="126"/>
      <c r="M138" s="126"/>
    </row>
    <row r="139" spans="1:13" x14ac:dyDescent="0.25">
      <c r="A139" s="85">
        <f>C1-1</f>
        <v>2023</v>
      </c>
      <c r="B139" s="94"/>
      <c r="C139" s="90">
        <f>IFERROR(B139/F139*100,0)</f>
        <v>0</v>
      </c>
      <c r="D139" s="94"/>
      <c r="E139" s="90">
        <f>IFERROR(D139*100/F139,0)</f>
        <v>0</v>
      </c>
      <c r="F139" s="55">
        <f>B139+D139</f>
        <v>0</v>
      </c>
      <c r="G139" s="132"/>
      <c r="H139" s="132"/>
      <c r="I139" s="132"/>
      <c r="J139" s="132"/>
      <c r="K139" s="126"/>
      <c r="L139" s="126"/>
      <c r="M139" s="126"/>
    </row>
    <row r="140" spans="1:13" s="68" customFormat="1" x14ac:dyDescent="0.25">
      <c r="A140" s="71" t="s">
        <v>61</v>
      </c>
      <c r="B140" s="95">
        <f>B135+B136+B137+B138+B139</f>
        <v>0</v>
      </c>
      <c r="C140" s="90"/>
      <c r="D140" s="95">
        <f t="shared" ref="D140" si="10">D135+D136+D137+D138+D139</f>
        <v>0</v>
      </c>
      <c r="E140" s="95"/>
      <c r="F140" s="55">
        <f>B140+D140</f>
        <v>0</v>
      </c>
      <c r="G140" s="158"/>
      <c r="H140" s="158"/>
      <c r="I140" s="158"/>
      <c r="J140" s="158"/>
      <c r="K140" s="159"/>
      <c r="L140" s="159"/>
      <c r="M140" s="159"/>
    </row>
    <row r="141" spans="1:13" x14ac:dyDescent="0.25">
      <c r="A141" s="56" t="s">
        <v>190</v>
      </c>
      <c r="B141" s="57"/>
      <c r="C141" s="58">
        <f>IFERROR(B140/F140*100,0)</f>
        <v>0</v>
      </c>
      <c r="D141" s="57"/>
      <c r="E141" s="58">
        <f>IFERROR(D140/F140*100,0)</f>
        <v>0</v>
      </c>
      <c r="F141" s="58">
        <f>C141+E141</f>
        <v>0</v>
      </c>
      <c r="G141" s="132"/>
      <c r="H141" s="132"/>
      <c r="I141" s="132"/>
      <c r="J141" s="132"/>
      <c r="K141" s="126"/>
      <c r="L141" s="126"/>
      <c r="M141" s="126"/>
    </row>
    <row r="142" spans="1:13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2"/>
      <c r="L142" s="12"/>
      <c r="M142" s="12"/>
    </row>
  </sheetData>
  <sheetProtection algorithmName="SHA-512" hashValue="js2HF5v6Gu6JlNr3B3VEfr2sDRVNiaq4NoCr3bULImA5whUsH4swM6apXjZD6DvYvW+InkNLMbNRmpE2L0Md9w==" saltValue="I7ZBzz5lRQ/nwFTOsl3VYw==" spinCount="100000" sheet="1" formatCells="0" formatColumns="0" formatRows="0"/>
  <mergeCells count="120">
    <mergeCell ref="H88:I88"/>
    <mergeCell ref="A29:C29"/>
    <mergeCell ref="B32:C32"/>
    <mergeCell ref="A112:H112"/>
    <mergeCell ref="A52:D52"/>
    <mergeCell ref="A53:D53"/>
    <mergeCell ref="A54:D54"/>
    <mergeCell ref="A55:D55"/>
    <mergeCell ref="A56:D56"/>
    <mergeCell ref="A57:D57"/>
    <mergeCell ref="A46:D47"/>
    <mergeCell ref="E46:I46"/>
    <mergeCell ref="A48:D48"/>
    <mergeCell ref="A49:D49"/>
    <mergeCell ref="A50:D50"/>
    <mergeCell ref="A51:D51"/>
    <mergeCell ref="A65:B65"/>
    <mergeCell ref="A66:B66"/>
    <mergeCell ref="A67:B67"/>
    <mergeCell ref="A68:B68"/>
    <mergeCell ref="A69:B69"/>
    <mergeCell ref="A70:B70"/>
    <mergeCell ref="A58:D58"/>
    <mergeCell ref="A59:D59"/>
    <mergeCell ref="A60:D60"/>
    <mergeCell ref="A71:B71"/>
    <mergeCell ref="A72:B72"/>
    <mergeCell ref="A73:B73"/>
    <mergeCell ref="A80:A81"/>
    <mergeCell ref="B80:C81"/>
    <mergeCell ref="D80:I80"/>
    <mergeCell ref="D81:E81"/>
    <mergeCell ref="F81:G81"/>
    <mergeCell ref="H81:I81"/>
    <mergeCell ref="F101:G101"/>
    <mergeCell ref="B86:C86"/>
    <mergeCell ref="D86:E86"/>
    <mergeCell ref="F86:G86"/>
    <mergeCell ref="H86:I86"/>
    <mergeCell ref="B82:C82"/>
    <mergeCell ref="D82:E82"/>
    <mergeCell ref="F82:G82"/>
    <mergeCell ref="H82:I82"/>
    <mergeCell ref="B85:C85"/>
    <mergeCell ref="D85:E85"/>
    <mergeCell ref="F85:G85"/>
    <mergeCell ref="H85:I85"/>
    <mergeCell ref="B83:C83"/>
    <mergeCell ref="B84:C84"/>
    <mergeCell ref="D83:E83"/>
    <mergeCell ref="D84:E84"/>
    <mergeCell ref="F83:G83"/>
    <mergeCell ref="F84:G84"/>
    <mergeCell ref="H83:I83"/>
    <mergeCell ref="H84:I84"/>
    <mergeCell ref="B88:C88"/>
    <mergeCell ref="D88:E88"/>
    <mergeCell ref="F88:G88"/>
    <mergeCell ref="F99:G99"/>
    <mergeCell ref="F100:G100"/>
    <mergeCell ref="A93:A95"/>
    <mergeCell ref="A96:A98"/>
    <mergeCell ref="B93:B95"/>
    <mergeCell ref="B96:B98"/>
    <mergeCell ref="C93:D95"/>
    <mergeCell ref="C96:D98"/>
    <mergeCell ref="F93:G93"/>
    <mergeCell ref="F94:G94"/>
    <mergeCell ref="F95:G95"/>
    <mergeCell ref="F96:G96"/>
    <mergeCell ref="F97:G97"/>
    <mergeCell ref="F98:G98"/>
    <mergeCell ref="A27:B27"/>
    <mergeCell ref="B105:B106"/>
    <mergeCell ref="C105:D106"/>
    <mergeCell ref="F105:G105"/>
    <mergeCell ref="F106:G106"/>
    <mergeCell ref="A133:A134"/>
    <mergeCell ref="B133:C133"/>
    <mergeCell ref="D133:E133"/>
    <mergeCell ref="F133:F134"/>
    <mergeCell ref="A102:A104"/>
    <mergeCell ref="B102:B104"/>
    <mergeCell ref="C102:D104"/>
    <mergeCell ref="F102:G102"/>
    <mergeCell ref="F103:G103"/>
    <mergeCell ref="F104:G104"/>
    <mergeCell ref="A105:A106"/>
    <mergeCell ref="A91:A92"/>
    <mergeCell ref="B91:B92"/>
    <mergeCell ref="C91:D92"/>
    <mergeCell ref="E91:G91"/>
    <mergeCell ref="F92:G92"/>
    <mergeCell ref="A99:A101"/>
    <mergeCell ref="B99:B101"/>
    <mergeCell ref="C99:D101"/>
    <mergeCell ref="A1:B1"/>
    <mergeCell ref="E1:I1"/>
    <mergeCell ref="B87:C87"/>
    <mergeCell ref="D87:E87"/>
    <mergeCell ref="F87:G87"/>
    <mergeCell ref="H87:I87"/>
    <mergeCell ref="H91:H92"/>
    <mergeCell ref="A2:C2"/>
    <mergeCell ref="A16:B17"/>
    <mergeCell ref="C16:G16"/>
    <mergeCell ref="H16:H17"/>
    <mergeCell ref="I16:I17"/>
    <mergeCell ref="A18:B18"/>
    <mergeCell ref="A19:B19"/>
    <mergeCell ref="A20:B20"/>
    <mergeCell ref="A21:B21"/>
    <mergeCell ref="A32:A33"/>
    <mergeCell ref="F34:G34"/>
    <mergeCell ref="D32:D33"/>
    <mergeCell ref="A22:B22"/>
    <mergeCell ref="A23:B23"/>
    <mergeCell ref="A24:B24"/>
    <mergeCell ref="A25:B25"/>
    <mergeCell ref="A26:B26"/>
  </mergeCells>
  <pageMargins left="0.7" right="0.7" top="0.75" bottom="0.75" header="0.3" footer="0.3"/>
  <pageSetup paperSize="9" scale="43" orientation="portrait" r:id="rId1"/>
  <rowBreaks count="1" manualBreakCount="1">
    <brk id="10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7"/>
  <sheetViews>
    <sheetView showZeros="0" view="pageBreakPreview" zoomScaleNormal="110" zoomScaleSheetLayoutView="100" workbookViewId="0">
      <selection activeCell="K60" sqref="K60"/>
    </sheetView>
  </sheetViews>
  <sheetFormatPr defaultRowHeight="15.75" x14ac:dyDescent="0.25"/>
  <cols>
    <col min="1" max="1" width="9.140625" style="6"/>
    <col min="2" max="2" width="14.140625" style="6" customWidth="1"/>
    <col min="3" max="3" width="18.42578125" style="6" customWidth="1"/>
    <col min="4" max="4" width="13.7109375" style="6" customWidth="1"/>
    <col min="5" max="5" width="13.140625" style="6" customWidth="1"/>
    <col min="6" max="6" width="10.85546875" style="6" customWidth="1"/>
    <col min="7" max="7" width="12.140625" style="6" customWidth="1"/>
    <col min="8" max="8" width="11" style="6" customWidth="1"/>
    <col min="9" max="9" width="7.5703125" style="6" customWidth="1"/>
    <col min="10" max="10" width="7.28515625" style="6" customWidth="1"/>
    <col min="11" max="11" width="7.140625" style="6" customWidth="1"/>
    <col min="12" max="12" width="7.5703125" style="6" customWidth="1"/>
    <col min="13" max="14" width="7.42578125" style="6" customWidth="1"/>
    <col min="15" max="15" width="7.140625" style="6" customWidth="1"/>
    <col min="16" max="258" width="9.140625" style="6"/>
    <col min="259" max="259" width="14.7109375" style="6" customWidth="1"/>
    <col min="260" max="260" width="11.7109375" style="6" customWidth="1"/>
    <col min="261" max="261" width="13.140625" style="6" customWidth="1"/>
    <col min="262" max="262" width="10.85546875" style="6" customWidth="1"/>
    <col min="263" max="263" width="12.140625" style="6" customWidth="1"/>
    <col min="264" max="264" width="11" style="6" customWidth="1"/>
    <col min="265" max="265" width="7.5703125" style="6" customWidth="1"/>
    <col min="266" max="266" width="7.28515625" style="6" customWidth="1"/>
    <col min="267" max="267" width="7.140625" style="6" customWidth="1"/>
    <col min="268" max="268" width="7.5703125" style="6" customWidth="1"/>
    <col min="269" max="270" width="7.42578125" style="6" customWidth="1"/>
    <col min="271" max="271" width="7.140625" style="6" customWidth="1"/>
    <col min="272" max="514" width="9.140625" style="6"/>
    <col min="515" max="515" width="14.7109375" style="6" customWidth="1"/>
    <col min="516" max="516" width="11.7109375" style="6" customWidth="1"/>
    <col min="517" max="517" width="13.140625" style="6" customWidth="1"/>
    <col min="518" max="518" width="10.85546875" style="6" customWidth="1"/>
    <col min="519" max="519" width="12.140625" style="6" customWidth="1"/>
    <col min="520" max="520" width="11" style="6" customWidth="1"/>
    <col min="521" max="521" width="7.5703125" style="6" customWidth="1"/>
    <col min="522" max="522" width="7.28515625" style="6" customWidth="1"/>
    <col min="523" max="523" width="7.140625" style="6" customWidth="1"/>
    <col min="524" max="524" width="7.5703125" style="6" customWidth="1"/>
    <col min="525" max="526" width="7.42578125" style="6" customWidth="1"/>
    <col min="527" max="527" width="7.140625" style="6" customWidth="1"/>
    <col min="528" max="770" width="9.140625" style="6"/>
    <col min="771" max="771" width="14.7109375" style="6" customWidth="1"/>
    <col min="772" max="772" width="11.7109375" style="6" customWidth="1"/>
    <col min="773" max="773" width="13.140625" style="6" customWidth="1"/>
    <col min="774" max="774" width="10.85546875" style="6" customWidth="1"/>
    <col min="775" max="775" width="12.140625" style="6" customWidth="1"/>
    <col min="776" max="776" width="11" style="6" customWidth="1"/>
    <col min="777" max="777" width="7.5703125" style="6" customWidth="1"/>
    <col min="778" max="778" width="7.28515625" style="6" customWidth="1"/>
    <col min="779" max="779" width="7.140625" style="6" customWidth="1"/>
    <col min="780" max="780" width="7.5703125" style="6" customWidth="1"/>
    <col min="781" max="782" width="7.42578125" style="6" customWidth="1"/>
    <col min="783" max="783" width="7.140625" style="6" customWidth="1"/>
    <col min="784" max="1026" width="9.140625" style="6"/>
    <col min="1027" max="1027" width="14.7109375" style="6" customWidth="1"/>
    <col min="1028" max="1028" width="11.7109375" style="6" customWidth="1"/>
    <col min="1029" max="1029" width="13.140625" style="6" customWidth="1"/>
    <col min="1030" max="1030" width="10.85546875" style="6" customWidth="1"/>
    <col min="1031" max="1031" width="12.140625" style="6" customWidth="1"/>
    <col min="1032" max="1032" width="11" style="6" customWidth="1"/>
    <col min="1033" max="1033" width="7.5703125" style="6" customWidth="1"/>
    <col min="1034" max="1034" width="7.28515625" style="6" customWidth="1"/>
    <col min="1035" max="1035" width="7.140625" style="6" customWidth="1"/>
    <col min="1036" max="1036" width="7.5703125" style="6" customWidth="1"/>
    <col min="1037" max="1038" width="7.42578125" style="6" customWidth="1"/>
    <col min="1039" max="1039" width="7.140625" style="6" customWidth="1"/>
    <col min="1040" max="1282" width="9.140625" style="6"/>
    <col min="1283" max="1283" width="14.7109375" style="6" customWidth="1"/>
    <col min="1284" max="1284" width="11.7109375" style="6" customWidth="1"/>
    <col min="1285" max="1285" width="13.140625" style="6" customWidth="1"/>
    <col min="1286" max="1286" width="10.85546875" style="6" customWidth="1"/>
    <col min="1287" max="1287" width="12.140625" style="6" customWidth="1"/>
    <col min="1288" max="1288" width="11" style="6" customWidth="1"/>
    <col min="1289" max="1289" width="7.5703125" style="6" customWidth="1"/>
    <col min="1290" max="1290" width="7.28515625" style="6" customWidth="1"/>
    <col min="1291" max="1291" width="7.140625" style="6" customWidth="1"/>
    <col min="1292" max="1292" width="7.5703125" style="6" customWidth="1"/>
    <col min="1293" max="1294" width="7.42578125" style="6" customWidth="1"/>
    <col min="1295" max="1295" width="7.140625" style="6" customWidth="1"/>
    <col min="1296" max="1538" width="9.140625" style="6"/>
    <col min="1539" max="1539" width="14.7109375" style="6" customWidth="1"/>
    <col min="1540" max="1540" width="11.7109375" style="6" customWidth="1"/>
    <col min="1541" max="1541" width="13.140625" style="6" customWidth="1"/>
    <col min="1542" max="1542" width="10.85546875" style="6" customWidth="1"/>
    <col min="1543" max="1543" width="12.140625" style="6" customWidth="1"/>
    <col min="1544" max="1544" width="11" style="6" customWidth="1"/>
    <col min="1545" max="1545" width="7.5703125" style="6" customWidth="1"/>
    <col min="1546" max="1546" width="7.28515625" style="6" customWidth="1"/>
    <col min="1547" max="1547" width="7.140625" style="6" customWidth="1"/>
    <col min="1548" max="1548" width="7.5703125" style="6" customWidth="1"/>
    <col min="1549" max="1550" width="7.42578125" style="6" customWidth="1"/>
    <col min="1551" max="1551" width="7.140625" style="6" customWidth="1"/>
    <col min="1552" max="1794" width="9.140625" style="6"/>
    <col min="1795" max="1795" width="14.7109375" style="6" customWidth="1"/>
    <col min="1796" max="1796" width="11.7109375" style="6" customWidth="1"/>
    <col min="1797" max="1797" width="13.140625" style="6" customWidth="1"/>
    <col min="1798" max="1798" width="10.85546875" style="6" customWidth="1"/>
    <col min="1799" max="1799" width="12.140625" style="6" customWidth="1"/>
    <col min="1800" max="1800" width="11" style="6" customWidth="1"/>
    <col min="1801" max="1801" width="7.5703125" style="6" customWidth="1"/>
    <col min="1802" max="1802" width="7.28515625" style="6" customWidth="1"/>
    <col min="1803" max="1803" width="7.140625" style="6" customWidth="1"/>
    <col min="1804" max="1804" width="7.5703125" style="6" customWidth="1"/>
    <col min="1805" max="1806" width="7.42578125" style="6" customWidth="1"/>
    <col min="1807" max="1807" width="7.140625" style="6" customWidth="1"/>
    <col min="1808" max="2050" width="9.140625" style="6"/>
    <col min="2051" max="2051" width="14.7109375" style="6" customWidth="1"/>
    <col min="2052" max="2052" width="11.7109375" style="6" customWidth="1"/>
    <col min="2053" max="2053" width="13.140625" style="6" customWidth="1"/>
    <col min="2054" max="2054" width="10.85546875" style="6" customWidth="1"/>
    <col min="2055" max="2055" width="12.140625" style="6" customWidth="1"/>
    <col min="2056" max="2056" width="11" style="6" customWidth="1"/>
    <col min="2057" max="2057" width="7.5703125" style="6" customWidth="1"/>
    <col min="2058" max="2058" width="7.28515625" style="6" customWidth="1"/>
    <col min="2059" max="2059" width="7.140625" style="6" customWidth="1"/>
    <col min="2060" max="2060" width="7.5703125" style="6" customWidth="1"/>
    <col min="2061" max="2062" width="7.42578125" style="6" customWidth="1"/>
    <col min="2063" max="2063" width="7.140625" style="6" customWidth="1"/>
    <col min="2064" max="2306" width="9.140625" style="6"/>
    <col min="2307" max="2307" width="14.7109375" style="6" customWidth="1"/>
    <col min="2308" max="2308" width="11.7109375" style="6" customWidth="1"/>
    <col min="2309" max="2309" width="13.140625" style="6" customWidth="1"/>
    <col min="2310" max="2310" width="10.85546875" style="6" customWidth="1"/>
    <col min="2311" max="2311" width="12.140625" style="6" customWidth="1"/>
    <col min="2312" max="2312" width="11" style="6" customWidth="1"/>
    <col min="2313" max="2313" width="7.5703125" style="6" customWidth="1"/>
    <col min="2314" max="2314" width="7.28515625" style="6" customWidth="1"/>
    <col min="2315" max="2315" width="7.140625" style="6" customWidth="1"/>
    <col min="2316" max="2316" width="7.5703125" style="6" customWidth="1"/>
    <col min="2317" max="2318" width="7.42578125" style="6" customWidth="1"/>
    <col min="2319" max="2319" width="7.140625" style="6" customWidth="1"/>
    <col min="2320" max="2562" width="9.140625" style="6"/>
    <col min="2563" max="2563" width="14.7109375" style="6" customWidth="1"/>
    <col min="2564" max="2564" width="11.7109375" style="6" customWidth="1"/>
    <col min="2565" max="2565" width="13.140625" style="6" customWidth="1"/>
    <col min="2566" max="2566" width="10.85546875" style="6" customWidth="1"/>
    <col min="2567" max="2567" width="12.140625" style="6" customWidth="1"/>
    <col min="2568" max="2568" width="11" style="6" customWidth="1"/>
    <col min="2569" max="2569" width="7.5703125" style="6" customWidth="1"/>
    <col min="2570" max="2570" width="7.28515625" style="6" customWidth="1"/>
    <col min="2571" max="2571" width="7.140625" style="6" customWidth="1"/>
    <col min="2572" max="2572" width="7.5703125" style="6" customWidth="1"/>
    <col min="2573" max="2574" width="7.42578125" style="6" customWidth="1"/>
    <col min="2575" max="2575" width="7.140625" style="6" customWidth="1"/>
    <col min="2576" max="2818" width="9.140625" style="6"/>
    <col min="2819" max="2819" width="14.7109375" style="6" customWidth="1"/>
    <col min="2820" max="2820" width="11.7109375" style="6" customWidth="1"/>
    <col min="2821" max="2821" width="13.140625" style="6" customWidth="1"/>
    <col min="2822" max="2822" width="10.85546875" style="6" customWidth="1"/>
    <col min="2823" max="2823" width="12.140625" style="6" customWidth="1"/>
    <col min="2824" max="2824" width="11" style="6" customWidth="1"/>
    <col min="2825" max="2825" width="7.5703125" style="6" customWidth="1"/>
    <col min="2826" max="2826" width="7.28515625" style="6" customWidth="1"/>
    <col min="2827" max="2827" width="7.140625" style="6" customWidth="1"/>
    <col min="2828" max="2828" width="7.5703125" style="6" customWidth="1"/>
    <col min="2829" max="2830" width="7.42578125" style="6" customWidth="1"/>
    <col min="2831" max="2831" width="7.140625" style="6" customWidth="1"/>
    <col min="2832" max="3074" width="9.140625" style="6"/>
    <col min="3075" max="3075" width="14.7109375" style="6" customWidth="1"/>
    <col min="3076" max="3076" width="11.7109375" style="6" customWidth="1"/>
    <col min="3077" max="3077" width="13.140625" style="6" customWidth="1"/>
    <col min="3078" max="3078" width="10.85546875" style="6" customWidth="1"/>
    <col min="3079" max="3079" width="12.140625" style="6" customWidth="1"/>
    <col min="3080" max="3080" width="11" style="6" customWidth="1"/>
    <col min="3081" max="3081" width="7.5703125" style="6" customWidth="1"/>
    <col min="3082" max="3082" width="7.28515625" style="6" customWidth="1"/>
    <col min="3083" max="3083" width="7.140625" style="6" customWidth="1"/>
    <col min="3084" max="3084" width="7.5703125" style="6" customWidth="1"/>
    <col min="3085" max="3086" width="7.42578125" style="6" customWidth="1"/>
    <col min="3087" max="3087" width="7.140625" style="6" customWidth="1"/>
    <col min="3088" max="3330" width="9.140625" style="6"/>
    <col min="3331" max="3331" width="14.7109375" style="6" customWidth="1"/>
    <col min="3332" max="3332" width="11.7109375" style="6" customWidth="1"/>
    <col min="3333" max="3333" width="13.140625" style="6" customWidth="1"/>
    <col min="3334" max="3334" width="10.85546875" style="6" customWidth="1"/>
    <col min="3335" max="3335" width="12.140625" style="6" customWidth="1"/>
    <col min="3336" max="3336" width="11" style="6" customWidth="1"/>
    <col min="3337" max="3337" width="7.5703125" style="6" customWidth="1"/>
    <col min="3338" max="3338" width="7.28515625" style="6" customWidth="1"/>
    <col min="3339" max="3339" width="7.140625" style="6" customWidth="1"/>
    <col min="3340" max="3340" width="7.5703125" style="6" customWidth="1"/>
    <col min="3341" max="3342" width="7.42578125" style="6" customWidth="1"/>
    <col min="3343" max="3343" width="7.140625" style="6" customWidth="1"/>
    <col min="3344" max="3586" width="9.140625" style="6"/>
    <col min="3587" max="3587" width="14.7109375" style="6" customWidth="1"/>
    <col min="3588" max="3588" width="11.7109375" style="6" customWidth="1"/>
    <col min="3589" max="3589" width="13.140625" style="6" customWidth="1"/>
    <col min="3590" max="3590" width="10.85546875" style="6" customWidth="1"/>
    <col min="3591" max="3591" width="12.140625" style="6" customWidth="1"/>
    <col min="3592" max="3592" width="11" style="6" customWidth="1"/>
    <col min="3593" max="3593" width="7.5703125" style="6" customWidth="1"/>
    <col min="3594" max="3594" width="7.28515625" style="6" customWidth="1"/>
    <col min="3595" max="3595" width="7.140625" style="6" customWidth="1"/>
    <col min="3596" max="3596" width="7.5703125" style="6" customWidth="1"/>
    <col min="3597" max="3598" width="7.42578125" style="6" customWidth="1"/>
    <col min="3599" max="3599" width="7.140625" style="6" customWidth="1"/>
    <col min="3600" max="3842" width="9.140625" style="6"/>
    <col min="3843" max="3843" width="14.7109375" style="6" customWidth="1"/>
    <col min="3844" max="3844" width="11.7109375" style="6" customWidth="1"/>
    <col min="3845" max="3845" width="13.140625" style="6" customWidth="1"/>
    <col min="3846" max="3846" width="10.85546875" style="6" customWidth="1"/>
    <col min="3847" max="3847" width="12.140625" style="6" customWidth="1"/>
    <col min="3848" max="3848" width="11" style="6" customWidth="1"/>
    <col min="3849" max="3849" width="7.5703125" style="6" customWidth="1"/>
    <col min="3850" max="3850" width="7.28515625" style="6" customWidth="1"/>
    <col min="3851" max="3851" width="7.140625" style="6" customWidth="1"/>
    <col min="3852" max="3852" width="7.5703125" style="6" customWidth="1"/>
    <col min="3853" max="3854" width="7.42578125" style="6" customWidth="1"/>
    <col min="3855" max="3855" width="7.140625" style="6" customWidth="1"/>
    <col min="3856" max="4098" width="9.140625" style="6"/>
    <col min="4099" max="4099" width="14.7109375" style="6" customWidth="1"/>
    <col min="4100" max="4100" width="11.7109375" style="6" customWidth="1"/>
    <col min="4101" max="4101" width="13.140625" style="6" customWidth="1"/>
    <col min="4102" max="4102" width="10.85546875" style="6" customWidth="1"/>
    <col min="4103" max="4103" width="12.140625" style="6" customWidth="1"/>
    <col min="4104" max="4104" width="11" style="6" customWidth="1"/>
    <col min="4105" max="4105" width="7.5703125" style="6" customWidth="1"/>
    <col min="4106" max="4106" width="7.28515625" style="6" customWidth="1"/>
    <col min="4107" max="4107" width="7.140625" style="6" customWidth="1"/>
    <col min="4108" max="4108" width="7.5703125" style="6" customWidth="1"/>
    <col min="4109" max="4110" width="7.42578125" style="6" customWidth="1"/>
    <col min="4111" max="4111" width="7.140625" style="6" customWidth="1"/>
    <col min="4112" max="4354" width="9.140625" style="6"/>
    <col min="4355" max="4355" width="14.7109375" style="6" customWidth="1"/>
    <col min="4356" max="4356" width="11.7109375" style="6" customWidth="1"/>
    <col min="4357" max="4357" width="13.140625" style="6" customWidth="1"/>
    <col min="4358" max="4358" width="10.85546875" style="6" customWidth="1"/>
    <col min="4359" max="4359" width="12.140625" style="6" customWidth="1"/>
    <col min="4360" max="4360" width="11" style="6" customWidth="1"/>
    <col min="4361" max="4361" width="7.5703125" style="6" customWidth="1"/>
    <col min="4362" max="4362" width="7.28515625" style="6" customWidth="1"/>
    <col min="4363" max="4363" width="7.140625" style="6" customWidth="1"/>
    <col min="4364" max="4364" width="7.5703125" style="6" customWidth="1"/>
    <col min="4365" max="4366" width="7.42578125" style="6" customWidth="1"/>
    <col min="4367" max="4367" width="7.140625" style="6" customWidth="1"/>
    <col min="4368" max="4610" width="9.140625" style="6"/>
    <col min="4611" max="4611" width="14.7109375" style="6" customWidth="1"/>
    <col min="4612" max="4612" width="11.7109375" style="6" customWidth="1"/>
    <col min="4613" max="4613" width="13.140625" style="6" customWidth="1"/>
    <col min="4614" max="4614" width="10.85546875" style="6" customWidth="1"/>
    <col min="4615" max="4615" width="12.140625" style="6" customWidth="1"/>
    <col min="4616" max="4616" width="11" style="6" customWidth="1"/>
    <col min="4617" max="4617" width="7.5703125" style="6" customWidth="1"/>
    <col min="4618" max="4618" width="7.28515625" style="6" customWidth="1"/>
    <col min="4619" max="4619" width="7.140625" style="6" customWidth="1"/>
    <col min="4620" max="4620" width="7.5703125" style="6" customWidth="1"/>
    <col min="4621" max="4622" width="7.42578125" style="6" customWidth="1"/>
    <col min="4623" max="4623" width="7.140625" style="6" customWidth="1"/>
    <col min="4624" max="4866" width="9.140625" style="6"/>
    <col min="4867" max="4867" width="14.7109375" style="6" customWidth="1"/>
    <col min="4868" max="4868" width="11.7109375" style="6" customWidth="1"/>
    <col min="4869" max="4869" width="13.140625" style="6" customWidth="1"/>
    <col min="4870" max="4870" width="10.85546875" style="6" customWidth="1"/>
    <col min="4871" max="4871" width="12.140625" style="6" customWidth="1"/>
    <col min="4872" max="4872" width="11" style="6" customWidth="1"/>
    <col min="4873" max="4873" width="7.5703125" style="6" customWidth="1"/>
    <col min="4874" max="4874" width="7.28515625" style="6" customWidth="1"/>
    <col min="4875" max="4875" width="7.140625" style="6" customWidth="1"/>
    <col min="4876" max="4876" width="7.5703125" style="6" customWidth="1"/>
    <col min="4877" max="4878" width="7.42578125" style="6" customWidth="1"/>
    <col min="4879" max="4879" width="7.140625" style="6" customWidth="1"/>
    <col min="4880" max="5122" width="9.140625" style="6"/>
    <col min="5123" max="5123" width="14.7109375" style="6" customWidth="1"/>
    <col min="5124" max="5124" width="11.7109375" style="6" customWidth="1"/>
    <col min="5125" max="5125" width="13.140625" style="6" customWidth="1"/>
    <col min="5126" max="5126" width="10.85546875" style="6" customWidth="1"/>
    <col min="5127" max="5127" width="12.140625" style="6" customWidth="1"/>
    <col min="5128" max="5128" width="11" style="6" customWidth="1"/>
    <col min="5129" max="5129" width="7.5703125" style="6" customWidth="1"/>
    <col min="5130" max="5130" width="7.28515625" style="6" customWidth="1"/>
    <col min="5131" max="5131" width="7.140625" style="6" customWidth="1"/>
    <col min="5132" max="5132" width="7.5703125" style="6" customWidth="1"/>
    <col min="5133" max="5134" width="7.42578125" style="6" customWidth="1"/>
    <col min="5135" max="5135" width="7.140625" style="6" customWidth="1"/>
    <col min="5136" max="5378" width="9.140625" style="6"/>
    <col min="5379" max="5379" width="14.7109375" style="6" customWidth="1"/>
    <col min="5380" max="5380" width="11.7109375" style="6" customWidth="1"/>
    <col min="5381" max="5381" width="13.140625" style="6" customWidth="1"/>
    <col min="5382" max="5382" width="10.85546875" style="6" customWidth="1"/>
    <col min="5383" max="5383" width="12.140625" style="6" customWidth="1"/>
    <col min="5384" max="5384" width="11" style="6" customWidth="1"/>
    <col min="5385" max="5385" width="7.5703125" style="6" customWidth="1"/>
    <col min="5386" max="5386" width="7.28515625" style="6" customWidth="1"/>
    <col min="5387" max="5387" width="7.140625" style="6" customWidth="1"/>
    <col min="5388" max="5388" width="7.5703125" style="6" customWidth="1"/>
    <col min="5389" max="5390" width="7.42578125" style="6" customWidth="1"/>
    <col min="5391" max="5391" width="7.140625" style="6" customWidth="1"/>
    <col min="5392" max="5634" width="9.140625" style="6"/>
    <col min="5635" max="5635" width="14.7109375" style="6" customWidth="1"/>
    <col min="5636" max="5636" width="11.7109375" style="6" customWidth="1"/>
    <col min="5637" max="5637" width="13.140625" style="6" customWidth="1"/>
    <col min="5638" max="5638" width="10.85546875" style="6" customWidth="1"/>
    <col min="5639" max="5639" width="12.140625" style="6" customWidth="1"/>
    <col min="5640" max="5640" width="11" style="6" customWidth="1"/>
    <col min="5641" max="5641" width="7.5703125" style="6" customWidth="1"/>
    <col min="5642" max="5642" width="7.28515625" style="6" customWidth="1"/>
    <col min="5643" max="5643" width="7.140625" style="6" customWidth="1"/>
    <col min="5644" max="5644" width="7.5703125" style="6" customWidth="1"/>
    <col min="5645" max="5646" width="7.42578125" style="6" customWidth="1"/>
    <col min="5647" max="5647" width="7.140625" style="6" customWidth="1"/>
    <col min="5648" max="5890" width="9.140625" style="6"/>
    <col min="5891" max="5891" width="14.7109375" style="6" customWidth="1"/>
    <col min="5892" max="5892" width="11.7109375" style="6" customWidth="1"/>
    <col min="5893" max="5893" width="13.140625" style="6" customWidth="1"/>
    <col min="5894" max="5894" width="10.85546875" style="6" customWidth="1"/>
    <col min="5895" max="5895" width="12.140625" style="6" customWidth="1"/>
    <col min="5896" max="5896" width="11" style="6" customWidth="1"/>
    <col min="5897" max="5897" width="7.5703125" style="6" customWidth="1"/>
    <col min="5898" max="5898" width="7.28515625" style="6" customWidth="1"/>
    <col min="5899" max="5899" width="7.140625" style="6" customWidth="1"/>
    <col min="5900" max="5900" width="7.5703125" style="6" customWidth="1"/>
    <col min="5901" max="5902" width="7.42578125" style="6" customWidth="1"/>
    <col min="5903" max="5903" width="7.140625" style="6" customWidth="1"/>
    <col min="5904" max="6146" width="9.140625" style="6"/>
    <col min="6147" max="6147" width="14.7109375" style="6" customWidth="1"/>
    <col min="6148" max="6148" width="11.7109375" style="6" customWidth="1"/>
    <col min="6149" max="6149" width="13.140625" style="6" customWidth="1"/>
    <col min="6150" max="6150" width="10.85546875" style="6" customWidth="1"/>
    <col min="6151" max="6151" width="12.140625" style="6" customWidth="1"/>
    <col min="6152" max="6152" width="11" style="6" customWidth="1"/>
    <col min="6153" max="6153" width="7.5703125" style="6" customWidth="1"/>
    <col min="6154" max="6154" width="7.28515625" style="6" customWidth="1"/>
    <col min="6155" max="6155" width="7.140625" style="6" customWidth="1"/>
    <col min="6156" max="6156" width="7.5703125" style="6" customWidth="1"/>
    <col min="6157" max="6158" width="7.42578125" style="6" customWidth="1"/>
    <col min="6159" max="6159" width="7.140625" style="6" customWidth="1"/>
    <col min="6160" max="6402" width="9.140625" style="6"/>
    <col min="6403" max="6403" width="14.7109375" style="6" customWidth="1"/>
    <col min="6404" max="6404" width="11.7109375" style="6" customWidth="1"/>
    <col min="6405" max="6405" width="13.140625" style="6" customWidth="1"/>
    <col min="6406" max="6406" width="10.85546875" style="6" customWidth="1"/>
    <col min="6407" max="6407" width="12.140625" style="6" customWidth="1"/>
    <col min="6408" max="6408" width="11" style="6" customWidth="1"/>
    <col min="6409" max="6409" width="7.5703125" style="6" customWidth="1"/>
    <col min="6410" max="6410" width="7.28515625" style="6" customWidth="1"/>
    <col min="6411" max="6411" width="7.140625" style="6" customWidth="1"/>
    <col min="6412" max="6412" width="7.5703125" style="6" customWidth="1"/>
    <col min="6413" max="6414" width="7.42578125" style="6" customWidth="1"/>
    <col min="6415" max="6415" width="7.140625" style="6" customWidth="1"/>
    <col min="6416" max="6658" width="9.140625" style="6"/>
    <col min="6659" max="6659" width="14.7109375" style="6" customWidth="1"/>
    <col min="6660" max="6660" width="11.7109375" style="6" customWidth="1"/>
    <col min="6661" max="6661" width="13.140625" style="6" customWidth="1"/>
    <col min="6662" max="6662" width="10.85546875" style="6" customWidth="1"/>
    <col min="6663" max="6663" width="12.140625" style="6" customWidth="1"/>
    <col min="6664" max="6664" width="11" style="6" customWidth="1"/>
    <col min="6665" max="6665" width="7.5703125" style="6" customWidth="1"/>
    <col min="6666" max="6666" width="7.28515625" style="6" customWidth="1"/>
    <col min="6667" max="6667" width="7.140625" style="6" customWidth="1"/>
    <col min="6668" max="6668" width="7.5703125" style="6" customWidth="1"/>
    <col min="6669" max="6670" width="7.42578125" style="6" customWidth="1"/>
    <col min="6671" max="6671" width="7.140625" style="6" customWidth="1"/>
    <col min="6672" max="6914" width="9.140625" style="6"/>
    <col min="6915" max="6915" width="14.7109375" style="6" customWidth="1"/>
    <col min="6916" max="6916" width="11.7109375" style="6" customWidth="1"/>
    <col min="6917" max="6917" width="13.140625" style="6" customWidth="1"/>
    <col min="6918" max="6918" width="10.85546875" style="6" customWidth="1"/>
    <col min="6919" max="6919" width="12.140625" style="6" customWidth="1"/>
    <col min="6920" max="6920" width="11" style="6" customWidth="1"/>
    <col min="6921" max="6921" width="7.5703125" style="6" customWidth="1"/>
    <col min="6922" max="6922" width="7.28515625" style="6" customWidth="1"/>
    <col min="6923" max="6923" width="7.140625" style="6" customWidth="1"/>
    <col min="6924" max="6924" width="7.5703125" style="6" customWidth="1"/>
    <col min="6925" max="6926" width="7.42578125" style="6" customWidth="1"/>
    <col min="6927" max="6927" width="7.140625" style="6" customWidth="1"/>
    <col min="6928" max="7170" width="9.140625" style="6"/>
    <col min="7171" max="7171" width="14.7109375" style="6" customWidth="1"/>
    <col min="7172" max="7172" width="11.7109375" style="6" customWidth="1"/>
    <col min="7173" max="7173" width="13.140625" style="6" customWidth="1"/>
    <col min="7174" max="7174" width="10.85546875" style="6" customWidth="1"/>
    <col min="7175" max="7175" width="12.140625" style="6" customWidth="1"/>
    <col min="7176" max="7176" width="11" style="6" customWidth="1"/>
    <col min="7177" max="7177" width="7.5703125" style="6" customWidth="1"/>
    <col min="7178" max="7178" width="7.28515625" style="6" customWidth="1"/>
    <col min="7179" max="7179" width="7.140625" style="6" customWidth="1"/>
    <col min="7180" max="7180" width="7.5703125" style="6" customWidth="1"/>
    <col min="7181" max="7182" width="7.42578125" style="6" customWidth="1"/>
    <col min="7183" max="7183" width="7.140625" style="6" customWidth="1"/>
    <col min="7184" max="7426" width="9.140625" style="6"/>
    <col min="7427" max="7427" width="14.7109375" style="6" customWidth="1"/>
    <col min="7428" max="7428" width="11.7109375" style="6" customWidth="1"/>
    <col min="7429" max="7429" width="13.140625" style="6" customWidth="1"/>
    <col min="7430" max="7430" width="10.85546875" style="6" customWidth="1"/>
    <col min="7431" max="7431" width="12.140625" style="6" customWidth="1"/>
    <col min="7432" max="7432" width="11" style="6" customWidth="1"/>
    <col min="7433" max="7433" width="7.5703125" style="6" customWidth="1"/>
    <col min="7434" max="7434" width="7.28515625" style="6" customWidth="1"/>
    <col min="7435" max="7435" width="7.140625" style="6" customWidth="1"/>
    <col min="7436" max="7436" width="7.5703125" style="6" customWidth="1"/>
    <col min="7437" max="7438" width="7.42578125" style="6" customWidth="1"/>
    <col min="7439" max="7439" width="7.140625" style="6" customWidth="1"/>
    <col min="7440" max="7682" width="9.140625" style="6"/>
    <col min="7683" max="7683" width="14.7109375" style="6" customWidth="1"/>
    <col min="7684" max="7684" width="11.7109375" style="6" customWidth="1"/>
    <col min="7685" max="7685" width="13.140625" style="6" customWidth="1"/>
    <col min="7686" max="7686" width="10.85546875" style="6" customWidth="1"/>
    <col min="7687" max="7687" width="12.140625" style="6" customWidth="1"/>
    <col min="7688" max="7688" width="11" style="6" customWidth="1"/>
    <col min="7689" max="7689" width="7.5703125" style="6" customWidth="1"/>
    <col min="7690" max="7690" width="7.28515625" style="6" customWidth="1"/>
    <col min="7691" max="7691" width="7.140625" style="6" customWidth="1"/>
    <col min="7692" max="7692" width="7.5703125" style="6" customWidth="1"/>
    <col min="7693" max="7694" width="7.42578125" style="6" customWidth="1"/>
    <col min="7695" max="7695" width="7.140625" style="6" customWidth="1"/>
    <col min="7696" max="7938" width="9.140625" style="6"/>
    <col min="7939" max="7939" width="14.7109375" style="6" customWidth="1"/>
    <col min="7940" max="7940" width="11.7109375" style="6" customWidth="1"/>
    <col min="7941" max="7941" width="13.140625" style="6" customWidth="1"/>
    <col min="7942" max="7942" width="10.85546875" style="6" customWidth="1"/>
    <col min="7943" max="7943" width="12.140625" style="6" customWidth="1"/>
    <col min="7944" max="7944" width="11" style="6" customWidth="1"/>
    <col min="7945" max="7945" width="7.5703125" style="6" customWidth="1"/>
    <col min="7946" max="7946" width="7.28515625" style="6" customWidth="1"/>
    <col min="7947" max="7947" width="7.140625" style="6" customWidth="1"/>
    <col min="7948" max="7948" width="7.5703125" style="6" customWidth="1"/>
    <col min="7949" max="7950" width="7.42578125" style="6" customWidth="1"/>
    <col min="7951" max="7951" width="7.140625" style="6" customWidth="1"/>
    <col min="7952" max="8194" width="9.140625" style="6"/>
    <col min="8195" max="8195" width="14.7109375" style="6" customWidth="1"/>
    <col min="8196" max="8196" width="11.7109375" style="6" customWidth="1"/>
    <col min="8197" max="8197" width="13.140625" style="6" customWidth="1"/>
    <col min="8198" max="8198" width="10.85546875" style="6" customWidth="1"/>
    <col min="8199" max="8199" width="12.140625" style="6" customWidth="1"/>
    <col min="8200" max="8200" width="11" style="6" customWidth="1"/>
    <col min="8201" max="8201" width="7.5703125" style="6" customWidth="1"/>
    <col min="8202" max="8202" width="7.28515625" style="6" customWidth="1"/>
    <col min="8203" max="8203" width="7.140625" style="6" customWidth="1"/>
    <col min="8204" max="8204" width="7.5703125" style="6" customWidth="1"/>
    <col min="8205" max="8206" width="7.42578125" style="6" customWidth="1"/>
    <col min="8207" max="8207" width="7.140625" style="6" customWidth="1"/>
    <col min="8208" max="8450" width="9.140625" style="6"/>
    <col min="8451" max="8451" width="14.7109375" style="6" customWidth="1"/>
    <col min="8452" max="8452" width="11.7109375" style="6" customWidth="1"/>
    <col min="8453" max="8453" width="13.140625" style="6" customWidth="1"/>
    <col min="8454" max="8454" width="10.85546875" style="6" customWidth="1"/>
    <col min="8455" max="8455" width="12.140625" style="6" customWidth="1"/>
    <col min="8456" max="8456" width="11" style="6" customWidth="1"/>
    <col min="8457" max="8457" width="7.5703125" style="6" customWidth="1"/>
    <col min="8458" max="8458" width="7.28515625" style="6" customWidth="1"/>
    <col min="8459" max="8459" width="7.140625" style="6" customWidth="1"/>
    <col min="8460" max="8460" width="7.5703125" style="6" customWidth="1"/>
    <col min="8461" max="8462" width="7.42578125" style="6" customWidth="1"/>
    <col min="8463" max="8463" width="7.140625" style="6" customWidth="1"/>
    <col min="8464" max="8706" width="9.140625" style="6"/>
    <col min="8707" max="8707" width="14.7109375" style="6" customWidth="1"/>
    <col min="8708" max="8708" width="11.7109375" style="6" customWidth="1"/>
    <col min="8709" max="8709" width="13.140625" style="6" customWidth="1"/>
    <col min="8710" max="8710" width="10.85546875" style="6" customWidth="1"/>
    <col min="8711" max="8711" width="12.140625" style="6" customWidth="1"/>
    <col min="8712" max="8712" width="11" style="6" customWidth="1"/>
    <col min="8713" max="8713" width="7.5703125" style="6" customWidth="1"/>
    <col min="8714" max="8714" width="7.28515625" style="6" customWidth="1"/>
    <col min="8715" max="8715" width="7.140625" style="6" customWidth="1"/>
    <col min="8716" max="8716" width="7.5703125" style="6" customWidth="1"/>
    <col min="8717" max="8718" width="7.42578125" style="6" customWidth="1"/>
    <col min="8719" max="8719" width="7.140625" style="6" customWidth="1"/>
    <col min="8720" max="8962" width="9.140625" style="6"/>
    <col min="8963" max="8963" width="14.7109375" style="6" customWidth="1"/>
    <col min="8964" max="8964" width="11.7109375" style="6" customWidth="1"/>
    <col min="8965" max="8965" width="13.140625" style="6" customWidth="1"/>
    <col min="8966" max="8966" width="10.85546875" style="6" customWidth="1"/>
    <col min="8967" max="8967" width="12.140625" style="6" customWidth="1"/>
    <col min="8968" max="8968" width="11" style="6" customWidth="1"/>
    <col min="8969" max="8969" width="7.5703125" style="6" customWidth="1"/>
    <col min="8970" max="8970" width="7.28515625" style="6" customWidth="1"/>
    <col min="8971" max="8971" width="7.140625" style="6" customWidth="1"/>
    <col min="8972" max="8972" width="7.5703125" style="6" customWidth="1"/>
    <col min="8973" max="8974" width="7.42578125" style="6" customWidth="1"/>
    <col min="8975" max="8975" width="7.140625" style="6" customWidth="1"/>
    <col min="8976" max="9218" width="9.140625" style="6"/>
    <col min="9219" max="9219" width="14.7109375" style="6" customWidth="1"/>
    <col min="9220" max="9220" width="11.7109375" style="6" customWidth="1"/>
    <col min="9221" max="9221" width="13.140625" style="6" customWidth="1"/>
    <col min="9222" max="9222" width="10.85546875" style="6" customWidth="1"/>
    <col min="9223" max="9223" width="12.140625" style="6" customWidth="1"/>
    <col min="9224" max="9224" width="11" style="6" customWidth="1"/>
    <col min="9225" max="9225" width="7.5703125" style="6" customWidth="1"/>
    <col min="9226" max="9226" width="7.28515625" style="6" customWidth="1"/>
    <col min="9227" max="9227" width="7.140625" style="6" customWidth="1"/>
    <col min="9228" max="9228" width="7.5703125" style="6" customWidth="1"/>
    <col min="9229" max="9230" width="7.42578125" style="6" customWidth="1"/>
    <col min="9231" max="9231" width="7.140625" style="6" customWidth="1"/>
    <col min="9232" max="9474" width="9.140625" style="6"/>
    <col min="9475" max="9475" width="14.7109375" style="6" customWidth="1"/>
    <col min="9476" max="9476" width="11.7109375" style="6" customWidth="1"/>
    <col min="9477" max="9477" width="13.140625" style="6" customWidth="1"/>
    <col min="9478" max="9478" width="10.85546875" style="6" customWidth="1"/>
    <col min="9479" max="9479" width="12.140625" style="6" customWidth="1"/>
    <col min="9480" max="9480" width="11" style="6" customWidth="1"/>
    <col min="9481" max="9481" width="7.5703125" style="6" customWidth="1"/>
    <col min="9482" max="9482" width="7.28515625" style="6" customWidth="1"/>
    <col min="9483" max="9483" width="7.140625" style="6" customWidth="1"/>
    <col min="9484" max="9484" width="7.5703125" style="6" customWidth="1"/>
    <col min="9485" max="9486" width="7.42578125" style="6" customWidth="1"/>
    <col min="9487" max="9487" width="7.140625" style="6" customWidth="1"/>
    <col min="9488" max="9730" width="9.140625" style="6"/>
    <col min="9731" max="9731" width="14.7109375" style="6" customWidth="1"/>
    <col min="9732" max="9732" width="11.7109375" style="6" customWidth="1"/>
    <col min="9733" max="9733" width="13.140625" style="6" customWidth="1"/>
    <col min="9734" max="9734" width="10.85546875" style="6" customWidth="1"/>
    <col min="9735" max="9735" width="12.140625" style="6" customWidth="1"/>
    <col min="9736" max="9736" width="11" style="6" customWidth="1"/>
    <col min="9737" max="9737" width="7.5703125" style="6" customWidth="1"/>
    <col min="9738" max="9738" width="7.28515625" style="6" customWidth="1"/>
    <col min="9739" max="9739" width="7.140625" style="6" customWidth="1"/>
    <col min="9740" max="9740" width="7.5703125" style="6" customWidth="1"/>
    <col min="9741" max="9742" width="7.42578125" style="6" customWidth="1"/>
    <col min="9743" max="9743" width="7.140625" style="6" customWidth="1"/>
    <col min="9744" max="9986" width="9.140625" style="6"/>
    <col min="9987" max="9987" width="14.7109375" style="6" customWidth="1"/>
    <col min="9988" max="9988" width="11.7109375" style="6" customWidth="1"/>
    <col min="9989" max="9989" width="13.140625" style="6" customWidth="1"/>
    <col min="9990" max="9990" width="10.85546875" style="6" customWidth="1"/>
    <col min="9991" max="9991" width="12.140625" style="6" customWidth="1"/>
    <col min="9992" max="9992" width="11" style="6" customWidth="1"/>
    <col min="9993" max="9993" width="7.5703125" style="6" customWidth="1"/>
    <col min="9994" max="9994" width="7.28515625" style="6" customWidth="1"/>
    <col min="9995" max="9995" width="7.140625" style="6" customWidth="1"/>
    <col min="9996" max="9996" width="7.5703125" style="6" customWidth="1"/>
    <col min="9997" max="9998" width="7.42578125" style="6" customWidth="1"/>
    <col min="9999" max="9999" width="7.140625" style="6" customWidth="1"/>
    <col min="10000" max="10242" width="9.140625" style="6"/>
    <col min="10243" max="10243" width="14.7109375" style="6" customWidth="1"/>
    <col min="10244" max="10244" width="11.7109375" style="6" customWidth="1"/>
    <col min="10245" max="10245" width="13.140625" style="6" customWidth="1"/>
    <col min="10246" max="10246" width="10.85546875" style="6" customWidth="1"/>
    <col min="10247" max="10247" width="12.140625" style="6" customWidth="1"/>
    <col min="10248" max="10248" width="11" style="6" customWidth="1"/>
    <col min="10249" max="10249" width="7.5703125" style="6" customWidth="1"/>
    <col min="10250" max="10250" width="7.28515625" style="6" customWidth="1"/>
    <col min="10251" max="10251" width="7.140625" style="6" customWidth="1"/>
    <col min="10252" max="10252" width="7.5703125" style="6" customWidth="1"/>
    <col min="10253" max="10254" width="7.42578125" style="6" customWidth="1"/>
    <col min="10255" max="10255" width="7.140625" style="6" customWidth="1"/>
    <col min="10256" max="10498" width="9.140625" style="6"/>
    <col min="10499" max="10499" width="14.7109375" style="6" customWidth="1"/>
    <col min="10500" max="10500" width="11.7109375" style="6" customWidth="1"/>
    <col min="10501" max="10501" width="13.140625" style="6" customWidth="1"/>
    <col min="10502" max="10502" width="10.85546875" style="6" customWidth="1"/>
    <col min="10503" max="10503" width="12.140625" style="6" customWidth="1"/>
    <col min="10504" max="10504" width="11" style="6" customWidth="1"/>
    <col min="10505" max="10505" width="7.5703125" style="6" customWidth="1"/>
    <col min="10506" max="10506" width="7.28515625" style="6" customWidth="1"/>
    <col min="10507" max="10507" width="7.140625" style="6" customWidth="1"/>
    <col min="10508" max="10508" width="7.5703125" style="6" customWidth="1"/>
    <col min="10509" max="10510" width="7.42578125" style="6" customWidth="1"/>
    <col min="10511" max="10511" width="7.140625" style="6" customWidth="1"/>
    <col min="10512" max="10754" width="9.140625" style="6"/>
    <col min="10755" max="10755" width="14.7109375" style="6" customWidth="1"/>
    <col min="10756" max="10756" width="11.7109375" style="6" customWidth="1"/>
    <col min="10757" max="10757" width="13.140625" style="6" customWidth="1"/>
    <col min="10758" max="10758" width="10.85546875" style="6" customWidth="1"/>
    <col min="10759" max="10759" width="12.140625" style="6" customWidth="1"/>
    <col min="10760" max="10760" width="11" style="6" customWidth="1"/>
    <col min="10761" max="10761" width="7.5703125" style="6" customWidth="1"/>
    <col min="10762" max="10762" width="7.28515625" style="6" customWidth="1"/>
    <col min="10763" max="10763" width="7.140625" style="6" customWidth="1"/>
    <col min="10764" max="10764" width="7.5703125" style="6" customWidth="1"/>
    <col min="10765" max="10766" width="7.42578125" style="6" customWidth="1"/>
    <col min="10767" max="10767" width="7.140625" style="6" customWidth="1"/>
    <col min="10768" max="11010" width="9.140625" style="6"/>
    <col min="11011" max="11011" width="14.7109375" style="6" customWidth="1"/>
    <col min="11012" max="11012" width="11.7109375" style="6" customWidth="1"/>
    <col min="11013" max="11013" width="13.140625" style="6" customWidth="1"/>
    <col min="11014" max="11014" width="10.85546875" style="6" customWidth="1"/>
    <col min="11015" max="11015" width="12.140625" style="6" customWidth="1"/>
    <col min="11016" max="11016" width="11" style="6" customWidth="1"/>
    <col min="11017" max="11017" width="7.5703125" style="6" customWidth="1"/>
    <col min="11018" max="11018" width="7.28515625" style="6" customWidth="1"/>
    <col min="11019" max="11019" width="7.140625" style="6" customWidth="1"/>
    <col min="11020" max="11020" width="7.5703125" style="6" customWidth="1"/>
    <col min="11021" max="11022" width="7.42578125" style="6" customWidth="1"/>
    <col min="11023" max="11023" width="7.140625" style="6" customWidth="1"/>
    <col min="11024" max="11266" width="9.140625" style="6"/>
    <col min="11267" max="11267" width="14.7109375" style="6" customWidth="1"/>
    <col min="11268" max="11268" width="11.7109375" style="6" customWidth="1"/>
    <col min="11269" max="11269" width="13.140625" style="6" customWidth="1"/>
    <col min="11270" max="11270" width="10.85546875" style="6" customWidth="1"/>
    <col min="11271" max="11271" width="12.140625" style="6" customWidth="1"/>
    <col min="11272" max="11272" width="11" style="6" customWidth="1"/>
    <col min="11273" max="11273" width="7.5703125" style="6" customWidth="1"/>
    <col min="11274" max="11274" width="7.28515625" style="6" customWidth="1"/>
    <col min="11275" max="11275" width="7.140625" style="6" customWidth="1"/>
    <col min="11276" max="11276" width="7.5703125" style="6" customWidth="1"/>
    <col min="11277" max="11278" width="7.42578125" style="6" customWidth="1"/>
    <col min="11279" max="11279" width="7.140625" style="6" customWidth="1"/>
    <col min="11280" max="11522" width="9.140625" style="6"/>
    <col min="11523" max="11523" width="14.7109375" style="6" customWidth="1"/>
    <col min="11524" max="11524" width="11.7109375" style="6" customWidth="1"/>
    <col min="11525" max="11525" width="13.140625" style="6" customWidth="1"/>
    <col min="11526" max="11526" width="10.85546875" style="6" customWidth="1"/>
    <col min="11527" max="11527" width="12.140625" style="6" customWidth="1"/>
    <col min="11528" max="11528" width="11" style="6" customWidth="1"/>
    <col min="11529" max="11529" width="7.5703125" style="6" customWidth="1"/>
    <col min="11530" max="11530" width="7.28515625" style="6" customWidth="1"/>
    <col min="11531" max="11531" width="7.140625" style="6" customWidth="1"/>
    <col min="11532" max="11532" width="7.5703125" style="6" customWidth="1"/>
    <col min="11533" max="11534" width="7.42578125" style="6" customWidth="1"/>
    <col min="11535" max="11535" width="7.140625" style="6" customWidth="1"/>
    <col min="11536" max="11778" width="9.140625" style="6"/>
    <col min="11779" max="11779" width="14.7109375" style="6" customWidth="1"/>
    <col min="11780" max="11780" width="11.7109375" style="6" customWidth="1"/>
    <col min="11781" max="11781" width="13.140625" style="6" customWidth="1"/>
    <col min="11782" max="11782" width="10.85546875" style="6" customWidth="1"/>
    <col min="11783" max="11783" width="12.140625" style="6" customWidth="1"/>
    <col min="11784" max="11784" width="11" style="6" customWidth="1"/>
    <col min="11785" max="11785" width="7.5703125" style="6" customWidth="1"/>
    <col min="11786" max="11786" width="7.28515625" style="6" customWidth="1"/>
    <col min="11787" max="11787" width="7.140625" style="6" customWidth="1"/>
    <col min="11788" max="11788" width="7.5703125" style="6" customWidth="1"/>
    <col min="11789" max="11790" width="7.42578125" style="6" customWidth="1"/>
    <col min="11791" max="11791" width="7.140625" style="6" customWidth="1"/>
    <col min="11792" max="12034" width="9.140625" style="6"/>
    <col min="12035" max="12035" width="14.7109375" style="6" customWidth="1"/>
    <col min="12036" max="12036" width="11.7109375" style="6" customWidth="1"/>
    <col min="12037" max="12037" width="13.140625" style="6" customWidth="1"/>
    <col min="12038" max="12038" width="10.85546875" style="6" customWidth="1"/>
    <col min="12039" max="12039" width="12.140625" style="6" customWidth="1"/>
    <col min="12040" max="12040" width="11" style="6" customWidth="1"/>
    <col min="12041" max="12041" width="7.5703125" style="6" customWidth="1"/>
    <col min="12042" max="12042" width="7.28515625" style="6" customWidth="1"/>
    <col min="12043" max="12043" width="7.140625" style="6" customWidth="1"/>
    <col min="12044" max="12044" width="7.5703125" style="6" customWidth="1"/>
    <col min="12045" max="12046" width="7.42578125" style="6" customWidth="1"/>
    <col min="12047" max="12047" width="7.140625" style="6" customWidth="1"/>
    <col min="12048" max="12290" width="9.140625" style="6"/>
    <col min="12291" max="12291" width="14.7109375" style="6" customWidth="1"/>
    <col min="12292" max="12292" width="11.7109375" style="6" customWidth="1"/>
    <col min="12293" max="12293" width="13.140625" style="6" customWidth="1"/>
    <col min="12294" max="12294" width="10.85546875" style="6" customWidth="1"/>
    <col min="12295" max="12295" width="12.140625" style="6" customWidth="1"/>
    <col min="12296" max="12296" width="11" style="6" customWidth="1"/>
    <col min="12297" max="12297" width="7.5703125" style="6" customWidth="1"/>
    <col min="12298" max="12298" width="7.28515625" style="6" customWidth="1"/>
    <col min="12299" max="12299" width="7.140625" style="6" customWidth="1"/>
    <col min="12300" max="12300" width="7.5703125" style="6" customWidth="1"/>
    <col min="12301" max="12302" width="7.42578125" style="6" customWidth="1"/>
    <col min="12303" max="12303" width="7.140625" style="6" customWidth="1"/>
    <col min="12304" max="12546" width="9.140625" style="6"/>
    <col min="12547" max="12547" width="14.7109375" style="6" customWidth="1"/>
    <col min="12548" max="12548" width="11.7109375" style="6" customWidth="1"/>
    <col min="12549" max="12549" width="13.140625" style="6" customWidth="1"/>
    <col min="12550" max="12550" width="10.85546875" style="6" customWidth="1"/>
    <col min="12551" max="12551" width="12.140625" style="6" customWidth="1"/>
    <col min="12552" max="12552" width="11" style="6" customWidth="1"/>
    <col min="12553" max="12553" width="7.5703125" style="6" customWidth="1"/>
    <col min="12554" max="12554" width="7.28515625" style="6" customWidth="1"/>
    <col min="12555" max="12555" width="7.140625" style="6" customWidth="1"/>
    <col min="12556" max="12556" width="7.5703125" style="6" customWidth="1"/>
    <col min="12557" max="12558" width="7.42578125" style="6" customWidth="1"/>
    <col min="12559" max="12559" width="7.140625" style="6" customWidth="1"/>
    <col min="12560" max="12802" width="9.140625" style="6"/>
    <col min="12803" max="12803" width="14.7109375" style="6" customWidth="1"/>
    <col min="12804" max="12804" width="11.7109375" style="6" customWidth="1"/>
    <col min="12805" max="12805" width="13.140625" style="6" customWidth="1"/>
    <col min="12806" max="12806" width="10.85546875" style="6" customWidth="1"/>
    <col min="12807" max="12807" width="12.140625" style="6" customWidth="1"/>
    <col min="12808" max="12808" width="11" style="6" customWidth="1"/>
    <col min="12809" max="12809" width="7.5703125" style="6" customWidth="1"/>
    <col min="12810" max="12810" width="7.28515625" style="6" customWidth="1"/>
    <col min="12811" max="12811" width="7.140625" style="6" customWidth="1"/>
    <col min="12812" max="12812" width="7.5703125" style="6" customWidth="1"/>
    <col min="12813" max="12814" width="7.42578125" style="6" customWidth="1"/>
    <col min="12815" max="12815" width="7.140625" style="6" customWidth="1"/>
    <col min="12816" max="13058" width="9.140625" style="6"/>
    <col min="13059" max="13059" width="14.7109375" style="6" customWidth="1"/>
    <col min="13060" max="13060" width="11.7109375" style="6" customWidth="1"/>
    <col min="13061" max="13061" width="13.140625" style="6" customWidth="1"/>
    <col min="13062" max="13062" width="10.85546875" style="6" customWidth="1"/>
    <col min="13063" max="13063" width="12.140625" style="6" customWidth="1"/>
    <col min="13064" max="13064" width="11" style="6" customWidth="1"/>
    <col min="13065" max="13065" width="7.5703125" style="6" customWidth="1"/>
    <col min="13066" max="13066" width="7.28515625" style="6" customWidth="1"/>
    <col min="13067" max="13067" width="7.140625" style="6" customWidth="1"/>
    <col min="13068" max="13068" width="7.5703125" style="6" customWidth="1"/>
    <col min="13069" max="13070" width="7.42578125" style="6" customWidth="1"/>
    <col min="13071" max="13071" width="7.140625" style="6" customWidth="1"/>
    <col min="13072" max="13314" width="9.140625" style="6"/>
    <col min="13315" max="13315" width="14.7109375" style="6" customWidth="1"/>
    <col min="13316" max="13316" width="11.7109375" style="6" customWidth="1"/>
    <col min="13317" max="13317" width="13.140625" style="6" customWidth="1"/>
    <col min="13318" max="13318" width="10.85546875" style="6" customWidth="1"/>
    <col min="13319" max="13319" width="12.140625" style="6" customWidth="1"/>
    <col min="13320" max="13320" width="11" style="6" customWidth="1"/>
    <col min="13321" max="13321" width="7.5703125" style="6" customWidth="1"/>
    <col min="13322" max="13322" width="7.28515625" style="6" customWidth="1"/>
    <col min="13323" max="13323" width="7.140625" style="6" customWidth="1"/>
    <col min="13324" max="13324" width="7.5703125" style="6" customWidth="1"/>
    <col min="13325" max="13326" width="7.42578125" style="6" customWidth="1"/>
    <col min="13327" max="13327" width="7.140625" style="6" customWidth="1"/>
    <col min="13328" max="13570" width="9.140625" style="6"/>
    <col min="13571" max="13571" width="14.7109375" style="6" customWidth="1"/>
    <col min="13572" max="13572" width="11.7109375" style="6" customWidth="1"/>
    <col min="13573" max="13573" width="13.140625" style="6" customWidth="1"/>
    <col min="13574" max="13574" width="10.85546875" style="6" customWidth="1"/>
    <col min="13575" max="13575" width="12.140625" style="6" customWidth="1"/>
    <col min="13576" max="13576" width="11" style="6" customWidth="1"/>
    <col min="13577" max="13577" width="7.5703125" style="6" customWidth="1"/>
    <col min="13578" max="13578" width="7.28515625" style="6" customWidth="1"/>
    <col min="13579" max="13579" width="7.140625" style="6" customWidth="1"/>
    <col min="13580" max="13580" width="7.5703125" style="6" customWidth="1"/>
    <col min="13581" max="13582" width="7.42578125" style="6" customWidth="1"/>
    <col min="13583" max="13583" width="7.140625" style="6" customWidth="1"/>
    <col min="13584" max="13826" width="9.140625" style="6"/>
    <col min="13827" max="13827" width="14.7109375" style="6" customWidth="1"/>
    <col min="13828" max="13828" width="11.7109375" style="6" customWidth="1"/>
    <col min="13829" max="13829" width="13.140625" style="6" customWidth="1"/>
    <col min="13830" max="13830" width="10.85546875" style="6" customWidth="1"/>
    <col min="13831" max="13831" width="12.140625" style="6" customWidth="1"/>
    <col min="13832" max="13832" width="11" style="6" customWidth="1"/>
    <col min="13833" max="13833" width="7.5703125" style="6" customWidth="1"/>
    <col min="13834" max="13834" width="7.28515625" style="6" customWidth="1"/>
    <col min="13835" max="13835" width="7.140625" style="6" customWidth="1"/>
    <col min="13836" max="13836" width="7.5703125" style="6" customWidth="1"/>
    <col min="13837" max="13838" width="7.42578125" style="6" customWidth="1"/>
    <col min="13839" max="13839" width="7.140625" style="6" customWidth="1"/>
    <col min="13840" max="14082" width="9.140625" style="6"/>
    <col min="14083" max="14083" width="14.7109375" style="6" customWidth="1"/>
    <col min="14084" max="14084" width="11.7109375" style="6" customWidth="1"/>
    <col min="14085" max="14085" width="13.140625" style="6" customWidth="1"/>
    <col min="14086" max="14086" width="10.85546875" style="6" customWidth="1"/>
    <col min="14087" max="14087" width="12.140625" style="6" customWidth="1"/>
    <col min="14088" max="14088" width="11" style="6" customWidth="1"/>
    <col min="14089" max="14089" width="7.5703125" style="6" customWidth="1"/>
    <col min="14090" max="14090" width="7.28515625" style="6" customWidth="1"/>
    <col min="14091" max="14091" width="7.140625" style="6" customWidth="1"/>
    <col min="14092" max="14092" width="7.5703125" style="6" customWidth="1"/>
    <col min="14093" max="14094" width="7.42578125" style="6" customWidth="1"/>
    <col min="14095" max="14095" width="7.140625" style="6" customWidth="1"/>
    <col min="14096" max="14338" width="9.140625" style="6"/>
    <col min="14339" max="14339" width="14.7109375" style="6" customWidth="1"/>
    <col min="14340" max="14340" width="11.7109375" style="6" customWidth="1"/>
    <col min="14341" max="14341" width="13.140625" style="6" customWidth="1"/>
    <col min="14342" max="14342" width="10.85546875" style="6" customWidth="1"/>
    <col min="14343" max="14343" width="12.140625" style="6" customWidth="1"/>
    <col min="14344" max="14344" width="11" style="6" customWidth="1"/>
    <col min="14345" max="14345" width="7.5703125" style="6" customWidth="1"/>
    <col min="14346" max="14346" width="7.28515625" style="6" customWidth="1"/>
    <col min="14347" max="14347" width="7.140625" style="6" customWidth="1"/>
    <col min="14348" max="14348" width="7.5703125" style="6" customWidth="1"/>
    <col min="14349" max="14350" width="7.42578125" style="6" customWidth="1"/>
    <col min="14351" max="14351" width="7.140625" style="6" customWidth="1"/>
    <col min="14352" max="14594" width="9.140625" style="6"/>
    <col min="14595" max="14595" width="14.7109375" style="6" customWidth="1"/>
    <col min="14596" max="14596" width="11.7109375" style="6" customWidth="1"/>
    <col min="14597" max="14597" width="13.140625" style="6" customWidth="1"/>
    <col min="14598" max="14598" width="10.85546875" style="6" customWidth="1"/>
    <col min="14599" max="14599" width="12.140625" style="6" customWidth="1"/>
    <col min="14600" max="14600" width="11" style="6" customWidth="1"/>
    <col min="14601" max="14601" width="7.5703125" style="6" customWidth="1"/>
    <col min="14602" max="14602" width="7.28515625" style="6" customWidth="1"/>
    <col min="14603" max="14603" width="7.140625" style="6" customWidth="1"/>
    <col min="14604" max="14604" width="7.5703125" style="6" customWidth="1"/>
    <col min="14605" max="14606" width="7.42578125" style="6" customWidth="1"/>
    <col min="14607" max="14607" width="7.140625" style="6" customWidth="1"/>
    <col min="14608" max="14850" width="9.140625" style="6"/>
    <col min="14851" max="14851" width="14.7109375" style="6" customWidth="1"/>
    <col min="14852" max="14852" width="11.7109375" style="6" customWidth="1"/>
    <col min="14853" max="14853" width="13.140625" style="6" customWidth="1"/>
    <col min="14854" max="14854" width="10.85546875" style="6" customWidth="1"/>
    <col min="14855" max="14855" width="12.140625" style="6" customWidth="1"/>
    <col min="14856" max="14856" width="11" style="6" customWidth="1"/>
    <col min="14857" max="14857" width="7.5703125" style="6" customWidth="1"/>
    <col min="14858" max="14858" width="7.28515625" style="6" customWidth="1"/>
    <col min="14859" max="14859" width="7.140625" style="6" customWidth="1"/>
    <col min="14860" max="14860" width="7.5703125" style="6" customWidth="1"/>
    <col min="14861" max="14862" width="7.42578125" style="6" customWidth="1"/>
    <col min="14863" max="14863" width="7.140625" style="6" customWidth="1"/>
    <col min="14864" max="15106" width="9.140625" style="6"/>
    <col min="15107" max="15107" width="14.7109375" style="6" customWidth="1"/>
    <col min="15108" max="15108" width="11.7109375" style="6" customWidth="1"/>
    <col min="15109" max="15109" width="13.140625" style="6" customWidth="1"/>
    <col min="15110" max="15110" width="10.85546875" style="6" customWidth="1"/>
    <col min="15111" max="15111" width="12.140625" style="6" customWidth="1"/>
    <col min="15112" max="15112" width="11" style="6" customWidth="1"/>
    <col min="15113" max="15113" width="7.5703125" style="6" customWidth="1"/>
    <col min="15114" max="15114" width="7.28515625" style="6" customWidth="1"/>
    <col min="15115" max="15115" width="7.140625" style="6" customWidth="1"/>
    <col min="15116" max="15116" width="7.5703125" style="6" customWidth="1"/>
    <col min="15117" max="15118" width="7.42578125" style="6" customWidth="1"/>
    <col min="15119" max="15119" width="7.140625" style="6" customWidth="1"/>
    <col min="15120" max="15362" width="9.140625" style="6"/>
    <col min="15363" max="15363" width="14.7109375" style="6" customWidth="1"/>
    <col min="15364" max="15364" width="11.7109375" style="6" customWidth="1"/>
    <col min="15365" max="15365" width="13.140625" style="6" customWidth="1"/>
    <col min="15366" max="15366" width="10.85546875" style="6" customWidth="1"/>
    <col min="15367" max="15367" width="12.140625" style="6" customWidth="1"/>
    <col min="15368" max="15368" width="11" style="6" customWidth="1"/>
    <col min="15369" max="15369" width="7.5703125" style="6" customWidth="1"/>
    <col min="15370" max="15370" width="7.28515625" style="6" customWidth="1"/>
    <col min="15371" max="15371" width="7.140625" style="6" customWidth="1"/>
    <col min="15372" max="15372" width="7.5703125" style="6" customWidth="1"/>
    <col min="15373" max="15374" width="7.42578125" style="6" customWidth="1"/>
    <col min="15375" max="15375" width="7.140625" style="6" customWidth="1"/>
    <col min="15376" max="15618" width="9.140625" style="6"/>
    <col min="15619" max="15619" width="14.7109375" style="6" customWidth="1"/>
    <col min="15620" max="15620" width="11.7109375" style="6" customWidth="1"/>
    <col min="15621" max="15621" width="13.140625" style="6" customWidth="1"/>
    <col min="15622" max="15622" width="10.85546875" style="6" customWidth="1"/>
    <col min="15623" max="15623" width="12.140625" style="6" customWidth="1"/>
    <col min="15624" max="15624" width="11" style="6" customWidth="1"/>
    <col min="15625" max="15625" width="7.5703125" style="6" customWidth="1"/>
    <col min="15626" max="15626" width="7.28515625" style="6" customWidth="1"/>
    <col min="15627" max="15627" width="7.140625" style="6" customWidth="1"/>
    <col min="15628" max="15628" width="7.5703125" style="6" customWidth="1"/>
    <col min="15629" max="15630" width="7.42578125" style="6" customWidth="1"/>
    <col min="15631" max="15631" width="7.140625" style="6" customWidth="1"/>
    <col min="15632" max="15874" width="9.140625" style="6"/>
    <col min="15875" max="15875" width="14.7109375" style="6" customWidth="1"/>
    <col min="15876" max="15876" width="11.7109375" style="6" customWidth="1"/>
    <col min="15877" max="15877" width="13.140625" style="6" customWidth="1"/>
    <col min="15878" max="15878" width="10.85546875" style="6" customWidth="1"/>
    <col min="15879" max="15879" width="12.140625" style="6" customWidth="1"/>
    <col min="15880" max="15880" width="11" style="6" customWidth="1"/>
    <col min="15881" max="15881" width="7.5703125" style="6" customWidth="1"/>
    <col min="15882" max="15882" width="7.28515625" style="6" customWidth="1"/>
    <col min="15883" max="15883" width="7.140625" style="6" customWidth="1"/>
    <col min="15884" max="15884" width="7.5703125" style="6" customWidth="1"/>
    <col min="15885" max="15886" width="7.42578125" style="6" customWidth="1"/>
    <col min="15887" max="15887" width="7.140625" style="6" customWidth="1"/>
    <col min="15888" max="16130" width="9.140625" style="6"/>
    <col min="16131" max="16131" width="14.7109375" style="6" customWidth="1"/>
    <col min="16132" max="16132" width="11.7109375" style="6" customWidth="1"/>
    <col min="16133" max="16133" width="13.140625" style="6" customWidth="1"/>
    <col min="16134" max="16134" width="10.85546875" style="6" customWidth="1"/>
    <col min="16135" max="16135" width="12.140625" style="6" customWidth="1"/>
    <col min="16136" max="16136" width="11" style="6" customWidth="1"/>
    <col min="16137" max="16137" width="7.5703125" style="6" customWidth="1"/>
    <col min="16138" max="16138" width="7.28515625" style="6" customWidth="1"/>
    <col min="16139" max="16139" width="7.140625" style="6" customWidth="1"/>
    <col min="16140" max="16140" width="7.5703125" style="6" customWidth="1"/>
    <col min="16141" max="16142" width="7.42578125" style="6" customWidth="1"/>
    <col min="16143" max="16143" width="7.140625" style="6" customWidth="1"/>
    <col min="16144" max="16384" width="9.140625" style="6"/>
  </cols>
  <sheetData>
    <row r="1" spans="1:25" s="3" customFormat="1" ht="15" x14ac:dyDescent="0.25">
      <c r="A1" s="282" t="s">
        <v>2</v>
      </c>
      <c r="B1" s="282"/>
      <c r="C1" s="17">
        <v>2024</v>
      </c>
      <c r="D1" s="130"/>
      <c r="E1" s="283" t="s">
        <v>262</v>
      </c>
      <c r="F1" s="283"/>
      <c r="G1" s="283"/>
      <c r="H1" s="283"/>
      <c r="I1" s="283"/>
      <c r="J1" s="130"/>
      <c r="K1" s="130"/>
      <c r="L1" s="130"/>
      <c r="M1" s="130"/>
      <c r="N1" s="130"/>
      <c r="O1" s="130"/>
      <c r="P1" s="34"/>
    </row>
    <row r="2" spans="1:25" s="5" customFormat="1" ht="15" x14ac:dyDescent="0.2">
      <c r="A2" s="14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s="78" customFormat="1" ht="15" x14ac:dyDescent="0.2">
      <c r="A3" s="142" t="s">
        <v>344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77"/>
      <c r="Q3" s="77"/>
      <c r="R3" s="77"/>
      <c r="S3" s="77"/>
      <c r="T3" s="77"/>
      <c r="U3" s="77"/>
      <c r="V3" s="77"/>
      <c r="W3" s="77"/>
      <c r="X3" s="77"/>
      <c r="Y3" s="77"/>
    </row>
    <row r="4" spans="1:25" s="5" customFormat="1" ht="15" x14ac:dyDescent="0.2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s="5" customFormat="1" ht="15" x14ac:dyDescent="0.2">
      <c r="A5" s="135" t="s">
        <v>345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s="5" customFormat="1" ht="12.75" customHeight="1" x14ac:dyDescent="0.2">
      <c r="A6" s="351" t="s">
        <v>6</v>
      </c>
      <c r="B6" s="353" t="s">
        <v>346</v>
      </c>
      <c r="C6" s="354"/>
      <c r="D6" s="357" t="s">
        <v>347</v>
      </c>
      <c r="E6" s="358"/>
      <c r="F6" s="359"/>
      <c r="G6" s="360" t="s">
        <v>348</v>
      </c>
      <c r="H6" s="360"/>
      <c r="I6" s="360"/>
      <c r="J6" s="132"/>
      <c r="K6" s="132"/>
      <c r="L6" s="132"/>
      <c r="M6" s="132"/>
      <c r="N6" s="132"/>
      <c r="O6" s="132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s="5" customFormat="1" ht="32.25" customHeight="1" x14ac:dyDescent="0.2">
      <c r="A7" s="352"/>
      <c r="B7" s="355"/>
      <c r="C7" s="356"/>
      <c r="D7" s="95" t="s">
        <v>11</v>
      </c>
      <c r="E7" s="357" t="s">
        <v>207</v>
      </c>
      <c r="F7" s="359"/>
      <c r="G7" s="360"/>
      <c r="H7" s="360"/>
      <c r="I7" s="360"/>
      <c r="J7" s="132"/>
      <c r="K7" s="132"/>
      <c r="L7" s="132"/>
      <c r="M7" s="132"/>
      <c r="N7" s="132"/>
      <c r="O7" s="132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s="5" customFormat="1" ht="15" x14ac:dyDescent="0.2">
      <c r="A8" s="88">
        <f>C1-1</f>
        <v>2023</v>
      </c>
      <c r="B8" s="238"/>
      <c r="C8" s="240"/>
      <c r="D8" s="89"/>
      <c r="E8" s="349">
        <f>IFERROR(D8/B8*100,0)</f>
        <v>0</v>
      </c>
      <c r="F8" s="350"/>
      <c r="G8" s="248">
        <v>0</v>
      </c>
      <c r="H8" s="248"/>
      <c r="I8" s="248"/>
      <c r="J8" s="132"/>
      <c r="K8" s="132"/>
      <c r="L8" s="132"/>
      <c r="M8" s="132"/>
      <c r="N8" s="132"/>
      <c r="O8" s="132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s="5" customFormat="1" ht="15" x14ac:dyDescent="0.2">
      <c r="A9" s="165"/>
      <c r="B9" s="165"/>
      <c r="C9" s="165"/>
      <c r="D9" s="165"/>
      <c r="E9" s="166"/>
      <c r="F9" s="166"/>
      <c r="G9" s="165"/>
      <c r="H9" s="165"/>
      <c r="I9" s="165"/>
      <c r="J9" s="132"/>
      <c r="K9" s="132"/>
      <c r="L9" s="132"/>
      <c r="M9" s="132"/>
      <c r="N9" s="132"/>
      <c r="O9" s="132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s="5" customFormat="1" ht="15" x14ac:dyDescent="0.2">
      <c r="A10" s="135" t="s">
        <v>349</v>
      </c>
      <c r="B10" s="136"/>
      <c r="C10" s="136"/>
      <c r="D10" s="136"/>
      <c r="E10" s="136"/>
      <c r="F10" s="135"/>
      <c r="G10" s="132"/>
      <c r="H10" s="132"/>
      <c r="I10" s="132"/>
      <c r="J10" s="132"/>
      <c r="K10" s="132"/>
      <c r="L10" s="132"/>
      <c r="M10" s="132"/>
      <c r="N10" s="132"/>
      <c r="O10" s="132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5" customFormat="1" ht="15" x14ac:dyDescent="0.2">
      <c r="A11" s="189" t="s">
        <v>208</v>
      </c>
      <c r="B11" s="189"/>
      <c r="C11" s="189"/>
      <c r="D11" s="189"/>
      <c r="E11" s="189" t="s">
        <v>209</v>
      </c>
      <c r="F11" s="260">
        <f>C1-5</f>
        <v>2019</v>
      </c>
      <c r="G11" s="260"/>
      <c r="H11" s="260">
        <f>C1-4</f>
        <v>2020</v>
      </c>
      <c r="I11" s="260"/>
      <c r="J11" s="260">
        <f>C1-3</f>
        <v>2021</v>
      </c>
      <c r="K11" s="260"/>
      <c r="L11" s="260">
        <f>C1-2</f>
        <v>2022</v>
      </c>
      <c r="M11" s="260"/>
      <c r="N11" s="260">
        <f>C1-1</f>
        <v>2023</v>
      </c>
      <c r="O11" s="260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s="5" customFormat="1" ht="15" x14ac:dyDescent="0.2">
      <c r="A12" s="189"/>
      <c r="B12" s="189"/>
      <c r="C12" s="189"/>
      <c r="D12" s="189"/>
      <c r="E12" s="189"/>
      <c r="F12" s="88" t="s">
        <v>144</v>
      </c>
      <c r="G12" s="88" t="s">
        <v>145</v>
      </c>
      <c r="H12" s="88" t="s">
        <v>144</v>
      </c>
      <c r="I12" s="88" t="s">
        <v>145</v>
      </c>
      <c r="J12" s="88" t="s">
        <v>144</v>
      </c>
      <c r="K12" s="88" t="s">
        <v>145</v>
      </c>
      <c r="L12" s="88" t="s">
        <v>144</v>
      </c>
      <c r="M12" s="88" t="s">
        <v>145</v>
      </c>
      <c r="N12" s="88" t="s">
        <v>144</v>
      </c>
      <c r="O12" s="88" t="s">
        <v>145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s="5" customFormat="1" ht="15" x14ac:dyDescent="0.2">
      <c r="A13" s="313" t="s">
        <v>210</v>
      </c>
      <c r="B13" s="223"/>
      <c r="C13" s="223"/>
      <c r="D13" s="223"/>
      <c r="E13" s="1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s="5" customFormat="1" ht="17.25" customHeight="1" x14ac:dyDescent="0.2">
      <c r="A14" s="347" t="s">
        <v>211</v>
      </c>
      <c r="B14" s="348"/>
      <c r="C14" s="348"/>
      <c r="D14" s="348"/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s="5" customFormat="1" ht="33.75" customHeight="1" x14ac:dyDescent="0.2">
      <c r="A15" s="347" t="s">
        <v>212</v>
      </c>
      <c r="B15" s="348"/>
      <c r="C15" s="348"/>
      <c r="D15" s="348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s="5" customFormat="1" ht="15" x14ac:dyDescent="0.2">
      <c r="A16" s="313" t="s">
        <v>213</v>
      </c>
      <c r="B16" s="223"/>
      <c r="C16" s="223"/>
      <c r="D16" s="223"/>
      <c r="E16" s="17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5" customFormat="1" ht="15" x14ac:dyDescent="0.2">
      <c r="A17" s="313" t="s">
        <v>214</v>
      </c>
      <c r="B17" s="223"/>
      <c r="C17" s="223"/>
      <c r="D17" s="223"/>
      <c r="E17" s="17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s="5" customFormat="1" ht="15" x14ac:dyDescent="0.2">
      <c r="A18" s="313" t="s">
        <v>215</v>
      </c>
      <c r="B18" s="223"/>
      <c r="C18" s="223"/>
      <c r="D18" s="223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s="5" customFormat="1" ht="15" x14ac:dyDescent="0.2">
      <c r="A19" s="313" t="s">
        <v>216</v>
      </c>
      <c r="B19" s="223"/>
      <c r="C19" s="223"/>
      <c r="D19" s="223"/>
      <c r="E19" s="17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s="5" customFormat="1" ht="15" x14ac:dyDescent="0.2">
      <c r="A20" s="313" t="s">
        <v>217</v>
      </c>
      <c r="B20" s="223"/>
      <c r="C20" s="223"/>
      <c r="D20" s="223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s="5" customFormat="1" ht="15" x14ac:dyDescent="0.2">
      <c r="A21" s="343" t="s">
        <v>218</v>
      </c>
      <c r="B21" s="344"/>
      <c r="C21" s="344"/>
      <c r="D21" s="345"/>
      <c r="E21" s="17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s="5" customFormat="1" ht="15" x14ac:dyDescent="0.2">
      <c r="A22" s="343" t="s">
        <v>350</v>
      </c>
      <c r="B22" s="344"/>
      <c r="C22" s="344"/>
      <c r="D22" s="345"/>
      <c r="E22" s="17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s="5" customFormat="1" ht="15" x14ac:dyDescent="0.2">
      <c r="A23" s="343" t="s">
        <v>351</v>
      </c>
      <c r="B23" s="344"/>
      <c r="C23" s="344"/>
      <c r="D23" s="345"/>
      <c r="E23" s="17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s="5" customFormat="1" ht="15.75" customHeight="1" x14ac:dyDescent="0.2">
      <c r="A24" s="132"/>
      <c r="B24" s="130"/>
      <c r="C24" s="130"/>
      <c r="D24" s="130"/>
      <c r="E24" s="130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s="5" customFormat="1" ht="12.75" customHeight="1" x14ac:dyDescent="0.2">
      <c r="A25" s="167" t="s">
        <v>352</v>
      </c>
      <c r="B25" s="167"/>
      <c r="C25" s="167"/>
      <c r="D25" s="167"/>
      <c r="E25" s="167"/>
      <c r="F25" s="167"/>
      <c r="G25" s="167"/>
      <c r="H25" s="79"/>
      <c r="I25" s="167"/>
      <c r="J25" s="132"/>
      <c r="K25" s="132"/>
      <c r="L25" s="132"/>
      <c r="M25" s="132"/>
      <c r="N25" s="132"/>
      <c r="O25" s="132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s="5" customFormat="1" ht="15" x14ac:dyDescent="0.2">
      <c r="A26" s="168"/>
      <c r="B26" s="130"/>
      <c r="C26" s="130"/>
      <c r="D26" s="130"/>
      <c r="E26" s="130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s="78" customFormat="1" ht="15" x14ac:dyDescent="0.2">
      <c r="A27" s="142" t="s">
        <v>353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s="5" customFormat="1" ht="15" x14ac:dyDescent="0.2">
      <c r="A28" s="132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s="5" customFormat="1" ht="15" x14ac:dyDescent="0.2">
      <c r="A29" s="135" t="s">
        <v>354</v>
      </c>
      <c r="B29" s="135"/>
      <c r="C29" s="135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s="5" customFormat="1" ht="14.25" customHeight="1" x14ac:dyDescent="0.2">
      <c r="A30" s="260" t="s">
        <v>208</v>
      </c>
      <c r="B30" s="260"/>
      <c r="C30" s="260" t="s">
        <v>219</v>
      </c>
      <c r="D30" s="260"/>
      <c r="E30" s="260"/>
      <c r="F30" s="260"/>
      <c r="G30" s="260"/>
      <c r="H30" s="199" t="s">
        <v>220</v>
      </c>
      <c r="I30" s="200"/>
      <c r="J30" s="132"/>
      <c r="K30" s="132"/>
      <c r="L30" s="132"/>
      <c r="M30" s="132"/>
      <c r="N30" s="132"/>
      <c r="O30" s="132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s="5" customFormat="1" ht="17.25" customHeight="1" x14ac:dyDescent="0.2">
      <c r="A31" s="189"/>
      <c r="B31" s="189"/>
      <c r="C31" s="88">
        <f>C1-5</f>
        <v>2019</v>
      </c>
      <c r="D31" s="88">
        <f>C1-4</f>
        <v>2020</v>
      </c>
      <c r="E31" s="88">
        <f>C1-3</f>
        <v>2021</v>
      </c>
      <c r="F31" s="88">
        <f>C1-2</f>
        <v>2022</v>
      </c>
      <c r="G31" s="88">
        <f>C1-1</f>
        <v>2023</v>
      </c>
      <c r="H31" s="243"/>
      <c r="I31" s="244"/>
      <c r="J31" s="132"/>
      <c r="K31" s="132"/>
      <c r="L31" s="132"/>
      <c r="M31" s="132"/>
      <c r="N31" s="132"/>
      <c r="O31" s="132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s="5" customFormat="1" ht="15" x14ac:dyDescent="0.2">
      <c r="A32" s="296"/>
      <c r="B32" s="296"/>
      <c r="C32" s="89"/>
      <c r="D32" s="89"/>
      <c r="E32" s="89"/>
      <c r="F32" s="89"/>
      <c r="G32" s="89"/>
      <c r="H32" s="248"/>
      <c r="I32" s="346"/>
      <c r="J32" s="132"/>
      <c r="K32" s="132"/>
      <c r="L32" s="132"/>
      <c r="M32" s="132"/>
      <c r="N32" s="132"/>
      <c r="O32" s="132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s="5" customFormat="1" ht="15" x14ac:dyDescent="0.2">
      <c r="A33" s="296"/>
      <c r="B33" s="296"/>
      <c r="C33" s="89"/>
      <c r="D33" s="89"/>
      <c r="E33" s="89"/>
      <c r="F33" s="89"/>
      <c r="G33" s="89"/>
      <c r="H33" s="248"/>
      <c r="I33" s="248"/>
      <c r="J33" s="132"/>
      <c r="K33" s="132"/>
      <c r="L33" s="132"/>
      <c r="M33" s="132"/>
      <c r="N33" s="132"/>
      <c r="O33" s="132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s="5" customFormat="1" ht="15" x14ac:dyDescent="0.2">
      <c r="A34" s="296"/>
      <c r="B34" s="296"/>
      <c r="C34" s="89"/>
      <c r="D34" s="89"/>
      <c r="E34" s="89"/>
      <c r="F34" s="89"/>
      <c r="G34" s="89"/>
      <c r="H34" s="248"/>
      <c r="I34" s="248"/>
      <c r="J34" s="132"/>
      <c r="K34" s="132"/>
      <c r="L34" s="132"/>
      <c r="M34" s="132"/>
      <c r="N34" s="132"/>
      <c r="O34" s="132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s="5" customFormat="1" ht="15" x14ac:dyDescent="0.2">
      <c r="A35" s="296"/>
      <c r="B35" s="296"/>
      <c r="C35" s="89"/>
      <c r="D35" s="89"/>
      <c r="E35" s="89"/>
      <c r="F35" s="89"/>
      <c r="G35" s="89"/>
      <c r="H35" s="248"/>
      <c r="I35" s="248"/>
      <c r="J35" s="132"/>
      <c r="K35" s="132"/>
      <c r="L35" s="132"/>
      <c r="M35" s="132"/>
      <c r="N35" s="132"/>
      <c r="O35" s="132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s="5" customFormat="1" ht="15" x14ac:dyDescent="0.2">
      <c r="A36" s="296"/>
      <c r="B36" s="296"/>
      <c r="C36" s="89"/>
      <c r="D36" s="89"/>
      <c r="E36" s="89"/>
      <c r="F36" s="89"/>
      <c r="G36" s="89"/>
      <c r="H36" s="248"/>
      <c r="I36" s="248"/>
      <c r="J36" s="132"/>
      <c r="K36" s="132"/>
      <c r="L36" s="132"/>
      <c r="M36" s="132"/>
      <c r="N36" s="132"/>
      <c r="O36" s="132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s="5" customFormat="1" ht="15" x14ac:dyDescent="0.2">
      <c r="A37" s="296"/>
      <c r="B37" s="296"/>
      <c r="C37" s="89"/>
      <c r="D37" s="89"/>
      <c r="E37" s="89"/>
      <c r="F37" s="89"/>
      <c r="G37" s="89"/>
      <c r="H37" s="248"/>
      <c r="I37" s="248"/>
      <c r="J37" s="132"/>
      <c r="K37" s="132"/>
      <c r="L37" s="132"/>
      <c r="M37" s="132"/>
      <c r="N37" s="132"/>
      <c r="O37" s="132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s="5" customFormat="1" ht="15" x14ac:dyDescent="0.2">
      <c r="A38" s="296"/>
      <c r="B38" s="296"/>
      <c r="C38" s="89"/>
      <c r="D38" s="89"/>
      <c r="E38" s="89"/>
      <c r="F38" s="89"/>
      <c r="G38" s="89"/>
      <c r="H38" s="248"/>
      <c r="I38" s="248"/>
      <c r="J38" s="132"/>
      <c r="K38" s="132"/>
      <c r="L38" s="132"/>
      <c r="M38" s="132"/>
      <c r="N38" s="132"/>
      <c r="O38" s="132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s="5" customFormat="1" ht="15" x14ac:dyDescent="0.2">
      <c r="A39" s="296"/>
      <c r="B39" s="296"/>
      <c r="C39" s="89"/>
      <c r="D39" s="89"/>
      <c r="E39" s="89"/>
      <c r="F39" s="89"/>
      <c r="G39" s="89"/>
      <c r="H39" s="248"/>
      <c r="I39" s="248"/>
      <c r="J39" s="132"/>
      <c r="K39" s="132"/>
      <c r="L39" s="132"/>
      <c r="M39" s="132"/>
      <c r="N39" s="132"/>
      <c r="O39" s="132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s="5" customFormat="1" ht="15" x14ac:dyDescent="0.2">
      <c r="A40" s="296"/>
      <c r="B40" s="296"/>
      <c r="C40" s="89"/>
      <c r="D40" s="89"/>
      <c r="E40" s="89"/>
      <c r="F40" s="89"/>
      <c r="G40" s="89"/>
      <c r="H40" s="248"/>
      <c r="I40" s="248"/>
      <c r="J40" s="132"/>
      <c r="K40" s="132"/>
      <c r="L40" s="132"/>
      <c r="M40" s="132"/>
      <c r="N40" s="132"/>
      <c r="O40" s="132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s="5" customFormat="1" ht="15" x14ac:dyDescent="0.2">
      <c r="A41" s="169"/>
      <c r="B41" s="169"/>
      <c r="C41" s="165"/>
      <c r="D41" s="165"/>
      <c r="E41" s="165"/>
      <c r="F41" s="165"/>
      <c r="G41" s="165"/>
      <c r="H41" s="165"/>
      <c r="I41" s="165"/>
      <c r="J41" s="132"/>
      <c r="K41" s="132"/>
      <c r="L41" s="132"/>
      <c r="M41" s="132"/>
      <c r="N41" s="132"/>
      <c r="O41" s="132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s="5" customFormat="1" ht="15" x14ac:dyDescent="0.2">
      <c r="A42" s="152" t="s">
        <v>221</v>
      </c>
      <c r="B42" s="169"/>
      <c r="C42" s="165"/>
      <c r="D42" s="165"/>
      <c r="E42" s="165"/>
      <c r="F42" s="165"/>
      <c r="G42" s="165"/>
      <c r="H42" s="165"/>
      <c r="I42" s="165"/>
      <c r="J42" s="132"/>
      <c r="K42" s="132"/>
      <c r="L42" s="132"/>
      <c r="M42" s="132"/>
      <c r="N42" s="132"/>
      <c r="O42" s="132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s="5" customFormat="1" ht="14.25" customHeight="1" x14ac:dyDescent="0.2">
      <c r="A43" s="342" t="s">
        <v>222</v>
      </c>
      <c r="B43" s="342"/>
      <c r="C43" s="222" t="s">
        <v>223</v>
      </c>
      <c r="D43" s="222" t="s">
        <v>224</v>
      </c>
      <c r="E43" s="260" t="s">
        <v>225</v>
      </c>
      <c r="F43" s="260"/>
      <c r="G43" s="260"/>
      <c r="H43" s="165"/>
      <c r="I43" s="165"/>
      <c r="J43" s="132"/>
      <c r="K43" s="132"/>
      <c r="L43" s="132"/>
      <c r="M43" s="132"/>
      <c r="N43" s="132"/>
      <c r="O43" s="132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s="5" customFormat="1" ht="30" customHeight="1" x14ac:dyDescent="0.2">
      <c r="A44" s="342"/>
      <c r="B44" s="342"/>
      <c r="C44" s="222"/>
      <c r="D44" s="260"/>
      <c r="E44" s="86" t="s">
        <v>226</v>
      </c>
      <c r="F44" s="86" t="s">
        <v>227</v>
      </c>
      <c r="G44" s="86" t="s">
        <v>228</v>
      </c>
      <c r="H44" s="165"/>
      <c r="I44" s="165"/>
      <c r="J44" s="132"/>
      <c r="K44" s="132"/>
      <c r="L44" s="132"/>
      <c r="M44" s="132"/>
      <c r="N44" s="132"/>
      <c r="O44" s="132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s="5" customFormat="1" ht="15" x14ac:dyDescent="0.2">
      <c r="A45" s="181"/>
      <c r="B45" s="182"/>
      <c r="C45" s="96"/>
      <c r="D45" s="96"/>
      <c r="E45" s="96"/>
      <c r="F45" s="96"/>
      <c r="G45" s="96"/>
      <c r="H45" s="165"/>
      <c r="I45" s="165"/>
      <c r="J45" s="132"/>
      <c r="K45" s="132"/>
      <c r="L45" s="132"/>
      <c r="M45" s="132"/>
      <c r="N45" s="132"/>
      <c r="O45" s="132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s="5" customFormat="1" ht="15" x14ac:dyDescent="0.2">
      <c r="A46" s="181"/>
      <c r="B46" s="182"/>
      <c r="C46" s="96"/>
      <c r="D46" s="96"/>
      <c r="E46" s="96"/>
      <c r="F46" s="96"/>
      <c r="G46" s="96"/>
      <c r="H46" s="165"/>
      <c r="I46" s="165"/>
      <c r="J46" s="132"/>
      <c r="K46" s="132"/>
      <c r="L46" s="132"/>
      <c r="M46" s="132"/>
      <c r="N46" s="132"/>
      <c r="O46" s="132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s="5" customFormat="1" ht="15" x14ac:dyDescent="0.2">
      <c r="A47" s="181"/>
      <c r="B47" s="182"/>
      <c r="C47" s="96"/>
      <c r="D47" s="96"/>
      <c r="E47" s="96"/>
      <c r="F47" s="96"/>
      <c r="G47" s="96"/>
      <c r="H47" s="165"/>
      <c r="I47" s="165"/>
      <c r="J47" s="132"/>
      <c r="K47" s="132"/>
      <c r="L47" s="132"/>
      <c r="M47" s="132"/>
      <c r="N47" s="132"/>
      <c r="O47" s="132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s="5" customFormat="1" ht="15" x14ac:dyDescent="0.2">
      <c r="A48" s="181"/>
      <c r="B48" s="182"/>
      <c r="C48" s="96"/>
      <c r="D48" s="96"/>
      <c r="E48" s="96"/>
      <c r="F48" s="96"/>
      <c r="G48" s="96"/>
      <c r="H48" s="165"/>
      <c r="I48" s="165"/>
      <c r="J48" s="132"/>
      <c r="K48" s="132"/>
      <c r="L48" s="132"/>
      <c r="M48" s="132"/>
      <c r="N48" s="132"/>
      <c r="O48" s="132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s="5" customFormat="1" ht="15" x14ac:dyDescent="0.2">
      <c r="A49" s="181"/>
      <c r="B49" s="182"/>
      <c r="C49" s="96"/>
      <c r="D49" s="96"/>
      <c r="E49" s="96"/>
      <c r="F49" s="96"/>
      <c r="G49" s="96"/>
      <c r="H49" s="165"/>
      <c r="I49" s="165"/>
      <c r="J49" s="132"/>
      <c r="K49" s="132"/>
      <c r="L49" s="132"/>
      <c r="M49" s="132"/>
      <c r="N49" s="132"/>
      <c r="O49" s="132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s="5" customFormat="1" ht="15" x14ac:dyDescent="0.2">
      <c r="A50" s="169"/>
      <c r="B50" s="169"/>
      <c r="C50" s="165"/>
      <c r="D50" s="165"/>
      <c r="E50" s="165"/>
      <c r="F50" s="165"/>
      <c r="G50" s="165"/>
      <c r="H50" s="165"/>
      <c r="I50" s="165"/>
      <c r="J50" s="132"/>
      <c r="K50" s="132"/>
      <c r="L50" s="132"/>
      <c r="M50" s="132"/>
      <c r="N50" s="132"/>
      <c r="O50" s="132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s="5" customFormat="1" ht="15" x14ac:dyDescent="0.2">
      <c r="A51" s="341" t="s">
        <v>232</v>
      </c>
      <c r="B51" s="341"/>
      <c r="C51" s="341"/>
      <c r="D51" s="341"/>
      <c r="E51" s="89"/>
      <c r="F51" s="89"/>
      <c r="G51" s="170" t="s">
        <v>66</v>
      </c>
      <c r="H51" s="165"/>
      <c r="I51" s="165"/>
      <c r="J51" s="132"/>
      <c r="K51" s="132"/>
      <c r="L51" s="132"/>
      <c r="M51" s="132"/>
      <c r="N51" s="132"/>
      <c r="O51" s="132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s="5" customFormat="1" ht="15" x14ac:dyDescent="0.2">
      <c r="A52" s="171"/>
      <c r="B52" s="171"/>
      <c r="C52" s="171"/>
      <c r="D52" s="171"/>
      <c r="E52" s="66"/>
      <c r="F52" s="66"/>
      <c r="G52" s="170"/>
      <c r="H52" s="165"/>
      <c r="I52" s="165"/>
      <c r="J52" s="132"/>
      <c r="K52" s="132"/>
      <c r="L52" s="132"/>
      <c r="M52" s="132"/>
      <c r="N52" s="132"/>
      <c r="O52" s="132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s="5" customFormat="1" ht="15" x14ac:dyDescent="0.2">
      <c r="A53" s="172" t="s">
        <v>355</v>
      </c>
      <c r="B53" s="172"/>
      <c r="C53" s="172"/>
      <c r="D53" s="171"/>
      <c r="E53" s="66"/>
      <c r="F53" s="66"/>
      <c r="G53" s="170"/>
      <c r="H53" s="165"/>
      <c r="I53" s="165"/>
      <c r="J53" s="132"/>
      <c r="K53" s="132"/>
      <c r="L53" s="132"/>
      <c r="M53" s="132"/>
      <c r="N53" s="132"/>
      <c r="O53" s="132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s="5" customFormat="1" ht="15.75" customHeight="1" x14ac:dyDescent="0.2">
      <c r="A54" s="333" t="s">
        <v>380</v>
      </c>
      <c r="B54" s="334"/>
      <c r="C54" s="337" t="s">
        <v>379</v>
      </c>
      <c r="D54" s="338"/>
      <c r="E54" s="338"/>
      <c r="F54" s="338"/>
      <c r="G54" s="339"/>
      <c r="H54" s="165"/>
      <c r="I54" s="165"/>
      <c r="J54" s="132"/>
      <c r="K54" s="132"/>
      <c r="L54" s="132"/>
      <c r="M54" s="132"/>
      <c r="N54" s="132"/>
      <c r="O54" s="132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s="5" customFormat="1" ht="35.25" customHeight="1" x14ac:dyDescent="0.2">
      <c r="A55" s="335"/>
      <c r="B55" s="336"/>
      <c r="C55" s="109">
        <f>C1-5</f>
        <v>2019</v>
      </c>
      <c r="D55" s="88">
        <f>C1-4</f>
        <v>2020</v>
      </c>
      <c r="E55" s="88">
        <f>C1-3</f>
        <v>2021</v>
      </c>
      <c r="F55" s="88">
        <f>C1-2</f>
        <v>2022</v>
      </c>
      <c r="G55" s="88">
        <f>C1-1</f>
        <v>2023</v>
      </c>
      <c r="H55" s="165"/>
      <c r="I55" s="165"/>
      <c r="J55" s="132"/>
      <c r="K55" s="132"/>
      <c r="L55" s="132"/>
      <c r="M55" s="132"/>
      <c r="N55" s="132"/>
      <c r="O55" s="132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s="5" customFormat="1" ht="15" x14ac:dyDescent="0.2">
      <c r="A56" s="296"/>
      <c r="B56" s="296"/>
      <c r="C56" s="89"/>
      <c r="D56" s="89"/>
      <c r="E56" s="89"/>
      <c r="F56" s="89"/>
      <c r="G56" s="89"/>
      <c r="H56" s="165"/>
      <c r="I56" s="165"/>
      <c r="J56" s="132"/>
      <c r="K56" s="132"/>
      <c r="L56" s="132"/>
      <c r="M56" s="132"/>
      <c r="N56" s="132"/>
      <c r="O56" s="132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s="5" customFormat="1" ht="15" x14ac:dyDescent="0.2">
      <c r="A57" s="296"/>
      <c r="B57" s="296"/>
      <c r="C57" s="89"/>
      <c r="D57" s="89"/>
      <c r="E57" s="89"/>
      <c r="F57" s="89"/>
      <c r="G57" s="89"/>
      <c r="H57" s="165"/>
      <c r="I57" s="165"/>
      <c r="J57" s="132"/>
      <c r="K57" s="132"/>
      <c r="L57" s="132"/>
      <c r="M57" s="132"/>
      <c r="N57" s="132"/>
      <c r="O57" s="132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s="5" customFormat="1" ht="15" x14ac:dyDescent="0.2">
      <c r="A58" s="296"/>
      <c r="B58" s="296"/>
      <c r="C58" s="89"/>
      <c r="D58" s="89"/>
      <c r="E58" s="89"/>
      <c r="F58" s="89"/>
      <c r="G58" s="89"/>
      <c r="H58" s="165"/>
      <c r="I58" s="165"/>
      <c r="J58" s="132"/>
      <c r="K58" s="132"/>
      <c r="L58" s="132"/>
      <c r="M58" s="132"/>
      <c r="N58" s="132"/>
      <c r="O58" s="132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s="5" customFormat="1" ht="15" x14ac:dyDescent="0.2">
      <c r="A59" s="296"/>
      <c r="B59" s="296"/>
      <c r="C59" s="89"/>
      <c r="D59" s="89"/>
      <c r="E59" s="89"/>
      <c r="F59" s="89"/>
      <c r="G59" s="89"/>
      <c r="H59" s="165"/>
      <c r="I59" s="165"/>
      <c r="J59" s="132"/>
      <c r="K59" s="132"/>
      <c r="L59" s="132"/>
      <c r="M59" s="132"/>
      <c r="N59" s="132"/>
      <c r="O59" s="132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s="5" customFormat="1" ht="15" x14ac:dyDescent="0.2">
      <c r="A60" s="296"/>
      <c r="B60" s="296"/>
      <c r="C60" s="89"/>
      <c r="D60" s="89"/>
      <c r="E60" s="89"/>
      <c r="F60" s="89"/>
      <c r="G60" s="89"/>
      <c r="H60" s="165"/>
      <c r="I60" s="165"/>
      <c r="J60" s="132"/>
      <c r="K60" s="132"/>
      <c r="L60" s="132"/>
      <c r="M60" s="132"/>
      <c r="N60" s="132"/>
      <c r="O60" s="132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s="5" customFormat="1" ht="15" x14ac:dyDescent="0.2">
      <c r="A61" s="296"/>
      <c r="B61" s="296"/>
      <c r="C61" s="89"/>
      <c r="D61" s="89"/>
      <c r="E61" s="89"/>
      <c r="F61" s="89"/>
      <c r="G61" s="89"/>
      <c r="H61" s="165"/>
      <c r="I61" s="165"/>
      <c r="J61" s="132"/>
      <c r="K61" s="132"/>
      <c r="L61" s="132"/>
      <c r="M61" s="132"/>
      <c r="N61" s="132"/>
      <c r="O61" s="132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s="5" customFormat="1" ht="15" x14ac:dyDescent="0.2">
      <c r="A62" s="296"/>
      <c r="B62" s="296"/>
      <c r="C62" s="89"/>
      <c r="D62" s="89"/>
      <c r="E62" s="89"/>
      <c r="F62" s="89"/>
      <c r="G62" s="89"/>
      <c r="H62" s="165"/>
      <c r="I62" s="165"/>
      <c r="J62" s="132"/>
      <c r="K62" s="132"/>
      <c r="L62" s="132"/>
      <c r="M62" s="132"/>
      <c r="N62" s="132"/>
      <c r="O62" s="132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s="5" customFormat="1" ht="15" x14ac:dyDescent="0.2">
      <c r="A63" s="296"/>
      <c r="B63" s="296"/>
      <c r="C63" s="89"/>
      <c r="D63" s="89"/>
      <c r="E63" s="89"/>
      <c r="F63" s="89"/>
      <c r="G63" s="89"/>
      <c r="H63" s="165"/>
      <c r="I63" s="165"/>
      <c r="J63" s="132"/>
      <c r="K63" s="132"/>
      <c r="L63" s="132"/>
      <c r="M63" s="132"/>
      <c r="N63" s="132"/>
      <c r="O63" s="132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s="5" customFormat="1" ht="15" x14ac:dyDescent="0.2">
      <c r="A64" s="296"/>
      <c r="B64" s="296"/>
      <c r="C64" s="89"/>
      <c r="D64" s="89"/>
      <c r="E64" s="89"/>
      <c r="F64" s="89"/>
      <c r="G64" s="89"/>
      <c r="H64" s="165"/>
      <c r="I64" s="165"/>
      <c r="J64" s="132"/>
      <c r="K64" s="132"/>
      <c r="L64" s="132"/>
      <c r="M64" s="132"/>
      <c r="N64" s="132"/>
      <c r="O64" s="132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s="72" customFormat="1" ht="15" x14ac:dyDescent="0.2">
      <c r="A65" s="157"/>
      <c r="B65" s="157"/>
      <c r="C65" s="66"/>
      <c r="D65" s="66"/>
      <c r="E65" s="66"/>
      <c r="F65" s="66"/>
      <c r="G65" s="66"/>
      <c r="H65" s="170"/>
      <c r="I65" s="170"/>
      <c r="J65" s="158"/>
      <c r="K65" s="158"/>
      <c r="L65" s="158"/>
      <c r="M65" s="158"/>
      <c r="N65" s="158"/>
      <c r="O65" s="158"/>
      <c r="P65" s="67"/>
      <c r="Q65" s="67"/>
      <c r="R65" s="67"/>
      <c r="S65" s="67"/>
      <c r="T65" s="67"/>
      <c r="U65" s="67"/>
      <c r="V65" s="67"/>
      <c r="W65" s="67"/>
      <c r="X65" s="67"/>
      <c r="Y65" s="67"/>
    </row>
    <row r="66" spans="1:25" s="5" customFormat="1" ht="15" x14ac:dyDescent="0.2">
      <c r="A66" s="173" t="s">
        <v>356</v>
      </c>
      <c r="B66" s="173"/>
      <c r="C66" s="173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5">
      <c r="A67" s="189" t="s">
        <v>229</v>
      </c>
      <c r="B67" s="189"/>
      <c r="C67" s="189"/>
      <c r="D67" s="86">
        <f>C1-5</f>
        <v>2019</v>
      </c>
      <c r="E67" s="86">
        <f>C1-4</f>
        <v>2020</v>
      </c>
      <c r="F67" s="86">
        <f>C1-3</f>
        <v>2021</v>
      </c>
      <c r="G67" s="86">
        <f>C1-2</f>
        <v>2022</v>
      </c>
      <c r="H67" s="86">
        <f>C1-1</f>
        <v>2023</v>
      </c>
      <c r="I67" s="130"/>
      <c r="J67" s="130"/>
      <c r="K67" s="130"/>
      <c r="L67" s="130"/>
      <c r="M67" s="130"/>
      <c r="N67" s="130"/>
      <c r="O67" s="130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spans="1:25" x14ac:dyDescent="0.25">
      <c r="A68" s="340" t="s">
        <v>230</v>
      </c>
      <c r="B68" s="340"/>
      <c r="C68" s="340"/>
      <c r="D68" s="96"/>
      <c r="E68" s="96"/>
      <c r="F68" s="96"/>
      <c r="G68" s="96"/>
      <c r="H68" s="96"/>
      <c r="I68" s="130"/>
      <c r="J68" s="130"/>
      <c r="K68" s="130"/>
      <c r="L68" s="130"/>
      <c r="M68" s="130"/>
      <c r="N68" s="130"/>
      <c r="O68" s="130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spans="1:25" x14ac:dyDescent="0.25">
      <c r="A69" s="340" t="s">
        <v>231</v>
      </c>
      <c r="B69" s="340"/>
      <c r="C69" s="340"/>
      <c r="D69" s="96"/>
      <c r="E69" s="96"/>
      <c r="F69" s="96"/>
      <c r="G69" s="96"/>
      <c r="H69" s="96"/>
      <c r="I69" s="130"/>
      <c r="J69" s="130"/>
      <c r="K69" s="130"/>
      <c r="L69" s="130"/>
      <c r="M69" s="130"/>
      <c r="N69" s="130"/>
      <c r="O69" s="130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spans="1:25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 spans="1:25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spans="1:25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 spans="1:25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</row>
    <row r="74" spans="1:25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spans="1:25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 spans="1:25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</row>
    <row r="77" spans="1:25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  <row r="78" spans="1:25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spans="1:25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 spans="1:25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 spans="1:25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spans="1:25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</row>
    <row r="83" spans="1:25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</row>
    <row r="84" spans="1:25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 spans="1:25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spans="1:25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spans="1:25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spans="1:25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spans="1:25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1:25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1:25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1:25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1:25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1:25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1:25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1:25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1:25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1:25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1:25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spans="1:25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1:25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1:25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spans="1:25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spans="1:25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spans="1:25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1:25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spans="1:2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</row>
    <row r="108" spans="1:25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</row>
    <row r="109" spans="1:25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</row>
    <row r="111" spans="1:25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</row>
    <row r="112" spans="1:25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</row>
    <row r="113" spans="1:25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</row>
    <row r="114" spans="1:25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</row>
    <row r="115" spans="1:25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</row>
    <row r="116" spans="1:25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</row>
    <row r="117" spans="1:25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</row>
    <row r="118" spans="1:25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25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</row>
    <row r="120" spans="1:25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</row>
    <row r="121" spans="1:25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</row>
    <row r="122" spans="1:25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</row>
    <row r="123" spans="1:25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</row>
    <row r="124" spans="1:25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</row>
    <row r="125" spans="1:25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</row>
    <row r="126" spans="1:25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</row>
    <row r="127" spans="1:25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</row>
    <row r="128" spans="1:25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</row>
    <row r="129" spans="1:25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</row>
    <row r="130" spans="1:25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</row>
    <row r="131" spans="1:25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</row>
    <row r="132" spans="1:25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</row>
    <row r="133" spans="1:25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</row>
    <row r="134" spans="1:25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</row>
    <row r="135" spans="1:25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</row>
    <row r="136" spans="1:25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</row>
    <row r="137" spans="1:25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</row>
    <row r="138" spans="1:25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</row>
    <row r="139" spans="1:25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</row>
    <row r="140" spans="1:25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</row>
    <row r="141" spans="1:25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</row>
    <row r="142" spans="1:25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</row>
    <row r="143" spans="1:25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</row>
    <row r="144" spans="1:25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1:25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</row>
    <row r="146" spans="1:25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</row>
    <row r="147" spans="1:25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</row>
    <row r="148" spans="1:25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</row>
    <row r="149" spans="1:25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</row>
    <row r="150" spans="1:25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</row>
    <row r="151" spans="1:25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</row>
    <row r="152" spans="1:25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</row>
    <row r="153" spans="1:25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</row>
    <row r="154" spans="1:25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</row>
    <row r="155" spans="1:25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</row>
    <row r="156" spans="1:25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</row>
    <row r="157" spans="1:25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25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:25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</row>
    <row r="160" spans="1:25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</row>
    <row r="161" spans="1:25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1:25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1:25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1:25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1:25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1:25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1:25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1:25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:25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1:25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1:25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:25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1:25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1:25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1:25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1:25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1:25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1:25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:25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1:25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1:25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1:25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1:25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1:25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:25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:25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:25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spans="1:25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:25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:25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:25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:25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:25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1:25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:25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:25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1:25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1:25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spans="1:25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spans="1:25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spans="1:25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spans="1:25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spans="1:25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spans="1:25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spans="1:25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spans="1:25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spans="1:25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spans="1:25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spans="1:25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spans="1:25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spans="1:25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spans="1:25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spans="1:25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spans="1:25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spans="1:25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spans="1:25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spans="1:25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spans="1:25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spans="1:25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spans="1:25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spans="1:25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spans="1:25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spans="1:25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spans="1:25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spans="1:25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spans="1:25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spans="1:25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spans="1:25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spans="1:25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spans="1:25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spans="1:25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spans="1:25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spans="1:25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spans="1:25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spans="1:25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spans="1:25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spans="1:25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spans="1:25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spans="1:25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spans="1:25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spans="1:25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1:25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1:25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1:25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1:25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1:25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1:25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1:25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1:25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1:25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1:25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1:25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1:25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1:25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1:25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1:25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spans="1:25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</sheetData>
  <sheetProtection algorithmName="SHA-512" hashValue="RjR9pv69tETeLQtPDmcQNwybRpISdtMAvNuO7YIq6MMtrJRm0NXGWbJNnZv70euQBsfs7eq/AaIFFxtKxacpuw==" saltValue="V7w9Ek8RjaLwW0zDRifpug==" spinCount="100000" sheet="1" formatCells="0" formatColumns="0" formatRows="0"/>
  <mergeCells count="73">
    <mergeCell ref="H11:I11"/>
    <mergeCell ref="A1:B1"/>
    <mergeCell ref="E1:I1"/>
    <mergeCell ref="B8:C8"/>
    <mergeCell ref="E8:F8"/>
    <mergeCell ref="G8:I8"/>
    <mergeCell ref="A6:A7"/>
    <mergeCell ref="B6:C7"/>
    <mergeCell ref="D6:F6"/>
    <mergeCell ref="G6:I7"/>
    <mergeCell ref="E7:F7"/>
    <mergeCell ref="A22:D22"/>
    <mergeCell ref="L11:M11"/>
    <mergeCell ref="N11:O11"/>
    <mergeCell ref="A13:D13"/>
    <mergeCell ref="A14:D14"/>
    <mergeCell ref="A15:D15"/>
    <mergeCell ref="A16:D16"/>
    <mergeCell ref="J11:K11"/>
    <mergeCell ref="A17:D17"/>
    <mergeCell ref="A18:D18"/>
    <mergeCell ref="A19:D19"/>
    <mergeCell ref="A20:D20"/>
    <mergeCell ref="A21:D21"/>
    <mergeCell ref="A11:D12"/>
    <mergeCell ref="E11:E12"/>
    <mergeCell ref="F11:G11"/>
    <mergeCell ref="A23:D23"/>
    <mergeCell ref="A30:B31"/>
    <mergeCell ref="C30:G30"/>
    <mergeCell ref="H30:I31"/>
    <mergeCell ref="A32:B32"/>
    <mergeCell ref="H32:I32"/>
    <mergeCell ref="A33:B33"/>
    <mergeCell ref="H33:I33"/>
    <mergeCell ref="A34:B34"/>
    <mergeCell ref="H34:I34"/>
    <mergeCell ref="A35:B35"/>
    <mergeCell ref="H35:I35"/>
    <mergeCell ref="H36:I36"/>
    <mergeCell ref="A36:B36"/>
    <mergeCell ref="A37:B37"/>
    <mergeCell ref="H37:I37"/>
    <mergeCell ref="A38:B38"/>
    <mergeCell ref="H38:I38"/>
    <mergeCell ref="H39:I39"/>
    <mergeCell ref="A39:B39"/>
    <mergeCell ref="A40:B40"/>
    <mergeCell ref="H40:I40"/>
    <mergeCell ref="A43:B44"/>
    <mergeCell ref="C43:C44"/>
    <mergeCell ref="D43:D44"/>
    <mergeCell ref="E43:G43"/>
    <mergeCell ref="A45:B45"/>
    <mergeCell ref="A46:B46"/>
    <mergeCell ref="A47:B47"/>
    <mergeCell ref="A48:B48"/>
    <mergeCell ref="A49:B49"/>
    <mergeCell ref="A54:B55"/>
    <mergeCell ref="C54:G54"/>
    <mergeCell ref="A68:C68"/>
    <mergeCell ref="A69:C69"/>
    <mergeCell ref="A51:D51"/>
    <mergeCell ref="A67:C67"/>
    <mergeCell ref="A61:B61"/>
    <mergeCell ref="A62:B62"/>
    <mergeCell ref="A63:B63"/>
    <mergeCell ref="A64:B64"/>
    <mergeCell ref="A56:B56"/>
    <mergeCell ref="A57:B57"/>
    <mergeCell ref="A58:B58"/>
    <mergeCell ref="A59:B59"/>
    <mergeCell ref="A60:B60"/>
  </mergeCells>
  <pageMargins left="0.7" right="0.7" top="0.75" bottom="0.75" header="0.3" footer="0.3"/>
  <pageSetup paperSize="9" scale="57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Zeros="0" view="pageBreakPreview" zoomScale="110" zoomScaleNormal="120" zoomScaleSheetLayoutView="110" workbookViewId="0">
      <selection activeCell="F18" activeCellId="3" sqref="C1 B8:H12 B18:D22 F18:F22"/>
    </sheetView>
  </sheetViews>
  <sheetFormatPr defaultRowHeight="15.75" x14ac:dyDescent="0.25"/>
  <cols>
    <col min="1" max="1" width="9.140625" style="6"/>
    <col min="2" max="2" width="10.42578125" style="6" customWidth="1"/>
    <col min="3" max="3" width="10.5703125" style="6" customWidth="1"/>
    <col min="4" max="4" width="10.28515625" style="6" customWidth="1"/>
    <col min="5" max="5" width="11.140625" style="6" customWidth="1"/>
    <col min="6" max="6" width="15.5703125" style="6" customWidth="1"/>
    <col min="7" max="7" width="16.28515625" style="6" customWidth="1"/>
    <col min="8" max="8" width="14.5703125" style="6" customWidth="1"/>
    <col min="9" max="257" width="9.140625" style="6"/>
    <col min="258" max="258" width="10.42578125" style="6" customWidth="1"/>
    <col min="259" max="259" width="10.5703125" style="6" customWidth="1"/>
    <col min="260" max="260" width="10.28515625" style="6" customWidth="1"/>
    <col min="261" max="261" width="11.140625" style="6" customWidth="1"/>
    <col min="262" max="262" width="13.140625" style="6" customWidth="1"/>
    <col min="263" max="263" width="13.42578125" style="6" customWidth="1"/>
    <col min="264" max="264" width="13.140625" style="6" customWidth="1"/>
    <col min="265" max="513" width="9.140625" style="6"/>
    <col min="514" max="514" width="10.42578125" style="6" customWidth="1"/>
    <col min="515" max="515" width="10.5703125" style="6" customWidth="1"/>
    <col min="516" max="516" width="10.28515625" style="6" customWidth="1"/>
    <col min="517" max="517" width="11.140625" style="6" customWidth="1"/>
    <col min="518" max="518" width="13.140625" style="6" customWidth="1"/>
    <col min="519" max="519" width="13.42578125" style="6" customWidth="1"/>
    <col min="520" max="520" width="13.140625" style="6" customWidth="1"/>
    <col min="521" max="769" width="9.140625" style="6"/>
    <col min="770" max="770" width="10.42578125" style="6" customWidth="1"/>
    <col min="771" max="771" width="10.5703125" style="6" customWidth="1"/>
    <col min="772" max="772" width="10.28515625" style="6" customWidth="1"/>
    <col min="773" max="773" width="11.140625" style="6" customWidth="1"/>
    <col min="774" max="774" width="13.140625" style="6" customWidth="1"/>
    <col min="775" max="775" width="13.42578125" style="6" customWidth="1"/>
    <col min="776" max="776" width="13.140625" style="6" customWidth="1"/>
    <col min="777" max="1025" width="9.140625" style="6"/>
    <col min="1026" max="1026" width="10.42578125" style="6" customWidth="1"/>
    <col min="1027" max="1027" width="10.5703125" style="6" customWidth="1"/>
    <col min="1028" max="1028" width="10.28515625" style="6" customWidth="1"/>
    <col min="1029" max="1029" width="11.140625" style="6" customWidth="1"/>
    <col min="1030" max="1030" width="13.140625" style="6" customWidth="1"/>
    <col min="1031" max="1031" width="13.42578125" style="6" customWidth="1"/>
    <col min="1032" max="1032" width="13.140625" style="6" customWidth="1"/>
    <col min="1033" max="1281" width="9.140625" style="6"/>
    <col min="1282" max="1282" width="10.42578125" style="6" customWidth="1"/>
    <col min="1283" max="1283" width="10.5703125" style="6" customWidth="1"/>
    <col min="1284" max="1284" width="10.28515625" style="6" customWidth="1"/>
    <col min="1285" max="1285" width="11.140625" style="6" customWidth="1"/>
    <col min="1286" max="1286" width="13.140625" style="6" customWidth="1"/>
    <col min="1287" max="1287" width="13.42578125" style="6" customWidth="1"/>
    <col min="1288" max="1288" width="13.140625" style="6" customWidth="1"/>
    <col min="1289" max="1537" width="9.140625" style="6"/>
    <col min="1538" max="1538" width="10.42578125" style="6" customWidth="1"/>
    <col min="1539" max="1539" width="10.5703125" style="6" customWidth="1"/>
    <col min="1540" max="1540" width="10.28515625" style="6" customWidth="1"/>
    <col min="1541" max="1541" width="11.140625" style="6" customWidth="1"/>
    <col min="1542" max="1542" width="13.140625" style="6" customWidth="1"/>
    <col min="1543" max="1543" width="13.42578125" style="6" customWidth="1"/>
    <col min="1544" max="1544" width="13.140625" style="6" customWidth="1"/>
    <col min="1545" max="1793" width="9.140625" style="6"/>
    <col min="1794" max="1794" width="10.42578125" style="6" customWidth="1"/>
    <col min="1795" max="1795" width="10.5703125" style="6" customWidth="1"/>
    <col min="1796" max="1796" width="10.28515625" style="6" customWidth="1"/>
    <col min="1797" max="1797" width="11.140625" style="6" customWidth="1"/>
    <col min="1798" max="1798" width="13.140625" style="6" customWidth="1"/>
    <col min="1799" max="1799" width="13.42578125" style="6" customWidth="1"/>
    <col min="1800" max="1800" width="13.140625" style="6" customWidth="1"/>
    <col min="1801" max="2049" width="9.140625" style="6"/>
    <col min="2050" max="2050" width="10.42578125" style="6" customWidth="1"/>
    <col min="2051" max="2051" width="10.5703125" style="6" customWidth="1"/>
    <col min="2052" max="2052" width="10.28515625" style="6" customWidth="1"/>
    <col min="2053" max="2053" width="11.140625" style="6" customWidth="1"/>
    <col min="2054" max="2054" width="13.140625" style="6" customWidth="1"/>
    <col min="2055" max="2055" width="13.42578125" style="6" customWidth="1"/>
    <col min="2056" max="2056" width="13.140625" style="6" customWidth="1"/>
    <col min="2057" max="2305" width="9.140625" style="6"/>
    <col min="2306" max="2306" width="10.42578125" style="6" customWidth="1"/>
    <col min="2307" max="2307" width="10.5703125" style="6" customWidth="1"/>
    <col min="2308" max="2308" width="10.28515625" style="6" customWidth="1"/>
    <col min="2309" max="2309" width="11.140625" style="6" customWidth="1"/>
    <col min="2310" max="2310" width="13.140625" style="6" customWidth="1"/>
    <col min="2311" max="2311" width="13.42578125" style="6" customWidth="1"/>
    <col min="2312" max="2312" width="13.140625" style="6" customWidth="1"/>
    <col min="2313" max="2561" width="9.140625" style="6"/>
    <col min="2562" max="2562" width="10.42578125" style="6" customWidth="1"/>
    <col min="2563" max="2563" width="10.5703125" style="6" customWidth="1"/>
    <col min="2564" max="2564" width="10.28515625" style="6" customWidth="1"/>
    <col min="2565" max="2565" width="11.140625" style="6" customWidth="1"/>
    <col min="2566" max="2566" width="13.140625" style="6" customWidth="1"/>
    <col min="2567" max="2567" width="13.42578125" style="6" customWidth="1"/>
    <col min="2568" max="2568" width="13.140625" style="6" customWidth="1"/>
    <col min="2569" max="2817" width="9.140625" style="6"/>
    <col min="2818" max="2818" width="10.42578125" style="6" customWidth="1"/>
    <col min="2819" max="2819" width="10.5703125" style="6" customWidth="1"/>
    <col min="2820" max="2820" width="10.28515625" style="6" customWidth="1"/>
    <col min="2821" max="2821" width="11.140625" style="6" customWidth="1"/>
    <col min="2822" max="2822" width="13.140625" style="6" customWidth="1"/>
    <col min="2823" max="2823" width="13.42578125" style="6" customWidth="1"/>
    <col min="2824" max="2824" width="13.140625" style="6" customWidth="1"/>
    <col min="2825" max="3073" width="9.140625" style="6"/>
    <col min="3074" max="3074" width="10.42578125" style="6" customWidth="1"/>
    <col min="3075" max="3075" width="10.5703125" style="6" customWidth="1"/>
    <col min="3076" max="3076" width="10.28515625" style="6" customWidth="1"/>
    <col min="3077" max="3077" width="11.140625" style="6" customWidth="1"/>
    <col min="3078" max="3078" width="13.140625" style="6" customWidth="1"/>
    <col min="3079" max="3079" width="13.42578125" style="6" customWidth="1"/>
    <col min="3080" max="3080" width="13.140625" style="6" customWidth="1"/>
    <col min="3081" max="3329" width="9.140625" style="6"/>
    <col min="3330" max="3330" width="10.42578125" style="6" customWidth="1"/>
    <col min="3331" max="3331" width="10.5703125" style="6" customWidth="1"/>
    <col min="3332" max="3332" width="10.28515625" style="6" customWidth="1"/>
    <col min="3333" max="3333" width="11.140625" style="6" customWidth="1"/>
    <col min="3334" max="3334" width="13.140625" style="6" customWidth="1"/>
    <col min="3335" max="3335" width="13.42578125" style="6" customWidth="1"/>
    <col min="3336" max="3336" width="13.140625" style="6" customWidth="1"/>
    <col min="3337" max="3585" width="9.140625" style="6"/>
    <col min="3586" max="3586" width="10.42578125" style="6" customWidth="1"/>
    <col min="3587" max="3587" width="10.5703125" style="6" customWidth="1"/>
    <col min="3588" max="3588" width="10.28515625" style="6" customWidth="1"/>
    <col min="3589" max="3589" width="11.140625" style="6" customWidth="1"/>
    <col min="3590" max="3590" width="13.140625" style="6" customWidth="1"/>
    <col min="3591" max="3591" width="13.42578125" style="6" customWidth="1"/>
    <col min="3592" max="3592" width="13.140625" style="6" customWidth="1"/>
    <col min="3593" max="3841" width="9.140625" style="6"/>
    <col min="3842" max="3842" width="10.42578125" style="6" customWidth="1"/>
    <col min="3843" max="3843" width="10.5703125" style="6" customWidth="1"/>
    <col min="3844" max="3844" width="10.28515625" style="6" customWidth="1"/>
    <col min="3845" max="3845" width="11.140625" style="6" customWidth="1"/>
    <col min="3846" max="3846" width="13.140625" style="6" customWidth="1"/>
    <col min="3847" max="3847" width="13.42578125" style="6" customWidth="1"/>
    <col min="3848" max="3848" width="13.140625" style="6" customWidth="1"/>
    <col min="3849" max="4097" width="9.140625" style="6"/>
    <col min="4098" max="4098" width="10.42578125" style="6" customWidth="1"/>
    <col min="4099" max="4099" width="10.5703125" style="6" customWidth="1"/>
    <col min="4100" max="4100" width="10.28515625" style="6" customWidth="1"/>
    <col min="4101" max="4101" width="11.140625" style="6" customWidth="1"/>
    <col min="4102" max="4102" width="13.140625" style="6" customWidth="1"/>
    <col min="4103" max="4103" width="13.42578125" style="6" customWidth="1"/>
    <col min="4104" max="4104" width="13.140625" style="6" customWidth="1"/>
    <col min="4105" max="4353" width="9.140625" style="6"/>
    <col min="4354" max="4354" width="10.42578125" style="6" customWidth="1"/>
    <col min="4355" max="4355" width="10.5703125" style="6" customWidth="1"/>
    <col min="4356" max="4356" width="10.28515625" style="6" customWidth="1"/>
    <col min="4357" max="4357" width="11.140625" style="6" customWidth="1"/>
    <col min="4358" max="4358" width="13.140625" style="6" customWidth="1"/>
    <col min="4359" max="4359" width="13.42578125" style="6" customWidth="1"/>
    <col min="4360" max="4360" width="13.140625" style="6" customWidth="1"/>
    <col min="4361" max="4609" width="9.140625" style="6"/>
    <col min="4610" max="4610" width="10.42578125" style="6" customWidth="1"/>
    <col min="4611" max="4611" width="10.5703125" style="6" customWidth="1"/>
    <col min="4612" max="4612" width="10.28515625" style="6" customWidth="1"/>
    <col min="4613" max="4613" width="11.140625" style="6" customWidth="1"/>
    <col min="4614" max="4614" width="13.140625" style="6" customWidth="1"/>
    <col min="4615" max="4615" width="13.42578125" style="6" customWidth="1"/>
    <col min="4616" max="4616" width="13.140625" style="6" customWidth="1"/>
    <col min="4617" max="4865" width="9.140625" style="6"/>
    <col min="4866" max="4866" width="10.42578125" style="6" customWidth="1"/>
    <col min="4867" max="4867" width="10.5703125" style="6" customWidth="1"/>
    <col min="4868" max="4868" width="10.28515625" style="6" customWidth="1"/>
    <col min="4869" max="4869" width="11.140625" style="6" customWidth="1"/>
    <col min="4870" max="4870" width="13.140625" style="6" customWidth="1"/>
    <col min="4871" max="4871" width="13.42578125" style="6" customWidth="1"/>
    <col min="4872" max="4872" width="13.140625" style="6" customWidth="1"/>
    <col min="4873" max="5121" width="9.140625" style="6"/>
    <col min="5122" max="5122" width="10.42578125" style="6" customWidth="1"/>
    <col min="5123" max="5123" width="10.5703125" style="6" customWidth="1"/>
    <col min="5124" max="5124" width="10.28515625" style="6" customWidth="1"/>
    <col min="5125" max="5125" width="11.140625" style="6" customWidth="1"/>
    <col min="5126" max="5126" width="13.140625" style="6" customWidth="1"/>
    <col min="5127" max="5127" width="13.42578125" style="6" customWidth="1"/>
    <col min="5128" max="5128" width="13.140625" style="6" customWidth="1"/>
    <col min="5129" max="5377" width="9.140625" style="6"/>
    <col min="5378" max="5378" width="10.42578125" style="6" customWidth="1"/>
    <col min="5379" max="5379" width="10.5703125" style="6" customWidth="1"/>
    <col min="5380" max="5380" width="10.28515625" style="6" customWidth="1"/>
    <col min="5381" max="5381" width="11.140625" style="6" customWidth="1"/>
    <col min="5382" max="5382" width="13.140625" style="6" customWidth="1"/>
    <col min="5383" max="5383" width="13.42578125" style="6" customWidth="1"/>
    <col min="5384" max="5384" width="13.140625" style="6" customWidth="1"/>
    <col min="5385" max="5633" width="9.140625" style="6"/>
    <col min="5634" max="5634" width="10.42578125" style="6" customWidth="1"/>
    <col min="5635" max="5635" width="10.5703125" style="6" customWidth="1"/>
    <col min="5636" max="5636" width="10.28515625" style="6" customWidth="1"/>
    <col min="5637" max="5637" width="11.140625" style="6" customWidth="1"/>
    <col min="5638" max="5638" width="13.140625" style="6" customWidth="1"/>
    <col min="5639" max="5639" width="13.42578125" style="6" customWidth="1"/>
    <col min="5640" max="5640" width="13.140625" style="6" customWidth="1"/>
    <col min="5641" max="5889" width="9.140625" style="6"/>
    <col min="5890" max="5890" width="10.42578125" style="6" customWidth="1"/>
    <col min="5891" max="5891" width="10.5703125" style="6" customWidth="1"/>
    <col min="5892" max="5892" width="10.28515625" style="6" customWidth="1"/>
    <col min="5893" max="5893" width="11.140625" style="6" customWidth="1"/>
    <col min="5894" max="5894" width="13.140625" style="6" customWidth="1"/>
    <col min="5895" max="5895" width="13.42578125" style="6" customWidth="1"/>
    <col min="5896" max="5896" width="13.140625" style="6" customWidth="1"/>
    <col min="5897" max="6145" width="9.140625" style="6"/>
    <col min="6146" max="6146" width="10.42578125" style="6" customWidth="1"/>
    <col min="6147" max="6147" width="10.5703125" style="6" customWidth="1"/>
    <col min="6148" max="6148" width="10.28515625" style="6" customWidth="1"/>
    <col min="6149" max="6149" width="11.140625" style="6" customWidth="1"/>
    <col min="6150" max="6150" width="13.140625" style="6" customWidth="1"/>
    <col min="6151" max="6151" width="13.42578125" style="6" customWidth="1"/>
    <col min="6152" max="6152" width="13.140625" style="6" customWidth="1"/>
    <col min="6153" max="6401" width="9.140625" style="6"/>
    <col min="6402" max="6402" width="10.42578125" style="6" customWidth="1"/>
    <col min="6403" max="6403" width="10.5703125" style="6" customWidth="1"/>
    <col min="6404" max="6404" width="10.28515625" style="6" customWidth="1"/>
    <col min="6405" max="6405" width="11.140625" style="6" customWidth="1"/>
    <col min="6406" max="6406" width="13.140625" style="6" customWidth="1"/>
    <col min="6407" max="6407" width="13.42578125" style="6" customWidth="1"/>
    <col min="6408" max="6408" width="13.140625" style="6" customWidth="1"/>
    <col min="6409" max="6657" width="9.140625" style="6"/>
    <col min="6658" max="6658" width="10.42578125" style="6" customWidth="1"/>
    <col min="6659" max="6659" width="10.5703125" style="6" customWidth="1"/>
    <col min="6660" max="6660" width="10.28515625" style="6" customWidth="1"/>
    <col min="6661" max="6661" width="11.140625" style="6" customWidth="1"/>
    <col min="6662" max="6662" width="13.140625" style="6" customWidth="1"/>
    <col min="6663" max="6663" width="13.42578125" style="6" customWidth="1"/>
    <col min="6664" max="6664" width="13.140625" style="6" customWidth="1"/>
    <col min="6665" max="6913" width="9.140625" style="6"/>
    <col min="6914" max="6914" width="10.42578125" style="6" customWidth="1"/>
    <col min="6915" max="6915" width="10.5703125" style="6" customWidth="1"/>
    <col min="6916" max="6916" width="10.28515625" style="6" customWidth="1"/>
    <col min="6917" max="6917" width="11.140625" style="6" customWidth="1"/>
    <col min="6918" max="6918" width="13.140625" style="6" customWidth="1"/>
    <col min="6919" max="6919" width="13.42578125" style="6" customWidth="1"/>
    <col min="6920" max="6920" width="13.140625" style="6" customWidth="1"/>
    <col min="6921" max="7169" width="9.140625" style="6"/>
    <col min="7170" max="7170" width="10.42578125" style="6" customWidth="1"/>
    <col min="7171" max="7171" width="10.5703125" style="6" customWidth="1"/>
    <col min="7172" max="7172" width="10.28515625" style="6" customWidth="1"/>
    <col min="7173" max="7173" width="11.140625" style="6" customWidth="1"/>
    <col min="7174" max="7174" width="13.140625" style="6" customWidth="1"/>
    <col min="7175" max="7175" width="13.42578125" style="6" customWidth="1"/>
    <col min="7176" max="7176" width="13.140625" style="6" customWidth="1"/>
    <col min="7177" max="7425" width="9.140625" style="6"/>
    <col min="7426" max="7426" width="10.42578125" style="6" customWidth="1"/>
    <col min="7427" max="7427" width="10.5703125" style="6" customWidth="1"/>
    <col min="7428" max="7428" width="10.28515625" style="6" customWidth="1"/>
    <col min="7429" max="7429" width="11.140625" style="6" customWidth="1"/>
    <col min="7430" max="7430" width="13.140625" style="6" customWidth="1"/>
    <col min="7431" max="7431" width="13.42578125" style="6" customWidth="1"/>
    <col min="7432" max="7432" width="13.140625" style="6" customWidth="1"/>
    <col min="7433" max="7681" width="9.140625" style="6"/>
    <col min="7682" max="7682" width="10.42578125" style="6" customWidth="1"/>
    <col min="7683" max="7683" width="10.5703125" style="6" customWidth="1"/>
    <col min="7684" max="7684" width="10.28515625" style="6" customWidth="1"/>
    <col min="7685" max="7685" width="11.140625" style="6" customWidth="1"/>
    <col min="7686" max="7686" width="13.140625" style="6" customWidth="1"/>
    <col min="7687" max="7687" width="13.42578125" style="6" customWidth="1"/>
    <col min="7688" max="7688" width="13.140625" style="6" customWidth="1"/>
    <col min="7689" max="7937" width="9.140625" style="6"/>
    <col min="7938" max="7938" width="10.42578125" style="6" customWidth="1"/>
    <col min="7939" max="7939" width="10.5703125" style="6" customWidth="1"/>
    <col min="7940" max="7940" width="10.28515625" style="6" customWidth="1"/>
    <col min="7941" max="7941" width="11.140625" style="6" customWidth="1"/>
    <col min="7942" max="7942" width="13.140625" style="6" customWidth="1"/>
    <col min="7943" max="7943" width="13.42578125" style="6" customWidth="1"/>
    <col min="7944" max="7944" width="13.140625" style="6" customWidth="1"/>
    <col min="7945" max="8193" width="9.140625" style="6"/>
    <col min="8194" max="8194" width="10.42578125" style="6" customWidth="1"/>
    <col min="8195" max="8195" width="10.5703125" style="6" customWidth="1"/>
    <col min="8196" max="8196" width="10.28515625" style="6" customWidth="1"/>
    <col min="8197" max="8197" width="11.140625" style="6" customWidth="1"/>
    <col min="8198" max="8198" width="13.140625" style="6" customWidth="1"/>
    <col min="8199" max="8199" width="13.42578125" style="6" customWidth="1"/>
    <col min="8200" max="8200" width="13.140625" style="6" customWidth="1"/>
    <col min="8201" max="8449" width="9.140625" style="6"/>
    <col min="8450" max="8450" width="10.42578125" style="6" customWidth="1"/>
    <col min="8451" max="8451" width="10.5703125" style="6" customWidth="1"/>
    <col min="8452" max="8452" width="10.28515625" style="6" customWidth="1"/>
    <col min="8453" max="8453" width="11.140625" style="6" customWidth="1"/>
    <col min="8454" max="8454" width="13.140625" style="6" customWidth="1"/>
    <col min="8455" max="8455" width="13.42578125" style="6" customWidth="1"/>
    <col min="8456" max="8456" width="13.140625" style="6" customWidth="1"/>
    <col min="8457" max="8705" width="9.140625" style="6"/>
    <col min="8706" max="8706" width="10.42578125" style="6" customWidth="1"/>
    <col min="8707" max="8707" width="10.5703125" style="6" customWidth="1"/>
    <col min="8708" max="8708" width="10.28515625" style="6" customWidth="1"/>
    <col min="8709" max="8709" width="11.140625" style="6" customWidth="1"/>
    <col min="8710" max="8710" width="13.140625" style="6" customWidth="1"/>
    <col min="8711" max="8711" width="13.42578125" style="6" customWidth="1"/>
    <col min="8712" max="8712" width="13.140625" style="6" customWidth="1"/>
    <col min="8713" max="8961" width="9.140625" style="6"/>
    <col min="8962" max="8962" width="10.42578125" style="6" customWidth="1"/>
    <col min="8963" max="8963" width="10.5703125" style="6" customWidth="1"/>
    <col min="8964" max="8964" width="10.28515625" style="6" customWidth="1"/>
    <col min="8965" max="8965" width="11.140625" style="6" customWidth="1"/>
    <col min="8966" max="8966" width="13.140625" style="6" customWidth="1"/>
    <col min="8967" max="8967" width="13.42578125" style="6" customWidth="1"/>
    <col min="8968" max="8968" width="13.140625" style="6" customWidth="1"/>
    <col min="8969" max="9217" width="9.140625" style="6"/>
    <col min="9218" max="9218" width="10.42578125" style="6" customWidth="1"/>
    <col min="9219" max="9219" width="10.5703125" style="6" customWidth="1"/>
    <col min="9220" max="9220" width="10.28515625" style="6" customWidth="1"/>
    <col min="9221" max="9221" width="11.140625" style="6" customWidth="1"/>
    <col min="9222" max="9222" width="13.140625" style="6" customWidth="1"/>
    <col min="9223" max="9223" width="13.42578125" style="6" customWidth="1"/>
    <col min="9224" max="9224" width="13.140625" style="6" customWidth="1"/>
    <col min="9225" max="9473" width="9.140625" style="6"/>
    <col min="9474" max="9474" width="10.42578125" style="6" customWidth="1"/>
    <col min="9475" max="9475" width="10.5703125" style="6" customWidth="1"/>
    <col min="9476" max="9476" width="10.28515625" style="6" customWidth="1"/>
    <col min="9477" max="9477" width="11.140625" style="6" customWidth="1"/>
    <col min="9478" max="9478" width="13.140625" style="6" customWidth="1"/>
    <col min="9479" max="9479" width="13.42578125" style="6" customWidth="1"/>
    <col min="9480" max="9480" width="13.140625" style="6" customWidth="1"/>
    <col min="9481" max="9729" width="9.140625" style="6"/>
    <col min="9730" max="9730" width="10.42578125" style="6" customWidth="1"/>
    <col min="9731" max="9731" width="10.5703125" style="6" customWidth="1"/>
    <col min="9732" max="9732" width="10.28515625" style="6" customWidth="1"/>
    <col min="9733" max="9733" width="11.140625" style="6" customWidth="1"/>
    <col min="9734" max="9734" width="13.140625" style="6" customWidth="1"/>
    <col min="9735" max="9735" width="13.42578125" style="6" customWidth="1"/>
    <col min="9736" max="9736" width="13.140625" style="6" customWidth="1"/>
    <col min="9737" max="9985" width="9.140625" style="6"/>
    <col min="9986" max="9986" width="10.42578125" style="6" customWidth="1"/>
    <col min="9987" max="9987" width="10.5703125" style="6" customWidth="1"/>
    <col min="9988" max="9988" width="10.28515625" style="6" customWidth="1"/>
    <col min="9989" max="9989" width="11.140625" style="6" customWidth="1"/>
    <col min="9990" max="9990" width="13.140625" style="6" customWidth="1"/>
    <col min="9991" max="9991" width="13.42578125" style="6" customWidth="1"/>
    <col min="9992" max="9992" width="13.140625" style="6" customWidth="1"/>
    <col min="9993" max="10241" width="9.140625" style="6"/>
    <col min="10242" max="10242" width="10.42578125" style="6" customWidth="1"/>
    <col min="10243" max="10243" width="10.5703125" style="6" customWidth="1"/>
    <col min="10244" max="10244" width="10.28515625" style="6" customWidth="1"/>
    <col min="10245" max="10245" width="11.140625" style="6" customWidth="1"/>
    <col min="10246" max="10246" width="13.140625" style="6" customWidth="1"/>
    <col min="10247" max="10247" width="13.42578125" style="6" customWidth="1"/>
    <col min="10248" max="10248" width="13.140625" style="6" customWidth="1"/>
    <col min="10249" max="10497" width="9.140625" style="6"/>
    <col min="10498" max="10498" width="10.42578125" style="6" customWidth="1"/>
    <col min="10499" max="10499" width="10.5703125" style="6" customWidth="1"/>
    <col min="10500" max="10500" width="10.28515625" style="6" customWidth="1"/>
    <col min="10501" max="10501" width="11.140625" style="6" customWidth="1"/>
    <col min="10502" max="10502" width="13.140625" style="6" customWidth="1"/>
    <col min="10503" max="10503" width="13.42578125" style="6" customWidth="1"/>
    <col min="10504" max="10504" width="13.140625" style="6" customWidth="1"/>
    <col min="10505" max="10753" width="9.140625" style="6"/>
    <col min="10754" max="10754" width="10.42578125" style="6" customWidth="1"/>
    <col min="10755" max="10755" width="10.5703125" style="6" customWidth="1"/>
    <col min="10756" max="10756" width="10.28515625" style="6" customWidth="1"/>
    <col min="10757" max="10757" width="11.140625" style="6" customWidth="1"/>
    <col min="10758" max="10758" width="13.140625" style="6" customWidth="1"/>
    <col min="10759" max="10759" width="13.42578125" style="6" customWidth="1"/>
    <col min="10760" max="10760" width="13.140625" style="6" customWidth="1"/>
    <col min="10761" max="11009" width="9.140625" style="6"/>
    <col min="11010" max="11010" width="10.42578125" style="6" customWidth="1"/>
    <col min="11011" max="11011" width="10.5703125" style="6" customWidth="1"/>
    <col min="11012" max="11012" width="10.28515625" style="6" customWidth="1"/>
    <col min="11013" max="11013" width="11.140625" style="6" customWidth="1"/>
    <col min="11014" max="11014" width="13.140625" style="6" customWidth="1"/>
    <col min="11015" max="11015" width="13.42578125" style="6" customWidth="1"/>
    <col min="11016" max="11016" width="13.140625" style="6" customWidth="1"/>
    <col min="11017" max="11265" width="9.140625" style="6"/>
    <col min="11266" max="11266" width="10.42578125" style="6" customWidth="1"/>
    <col min="11267" max="11267" width="10.5703125" style="6" customWidth="1"/>
    <col min="11268" max="11268" width="10.28515625" style="6" customWidth="1"/>
    <col min="11269" max="11269" width="11.140625" style="6" customWidth="1"/>
    <col min="11270" max="11270" width="13.140625" style="6" customWidth="1"/>
    <col min="11271" max="11271" width="13.42578125" style="6" customWidth="1"/>
    <col min="11272" max="11272" width="13.140625" style="6" customWidth="1"/>
    <col min="11273" max="11521" width="9.140625" style="6"/>
    <col min="11522" max="11522" width="10.42578125" style="6" customWidth="1"/>
    <col min="11523" max="11523" width="10.5703125" style="6" customWidth="1"/>
    <col min="11524" max="11524" width="10.28515625" style="6" customWidth="1"/>
    <col min="11525" max="11525" width="11.140625" style="6" customWidth="1"/>
    <col min="11526" max="11526" width="13.140625" style="6" customWidth="1"/>
    <col min="11527" max="11527" width="13.42578125" style="6" customWidth="1"/>
    <col min="11528" max="11528" width="13.140625" style="6" customWidth="1"/>
    <col min="11529" max="11777" width="9.140625" style="6"/>
    <col min="11778" max="11778" width="10.42578125" style="6" customWidth="1"/>
    <col min="11779" max="11779" width="10.5703125" style="6" customWidth="1"/>
    <col min="11780" max="11780" width="10.28515625" style="6" customWidth="1"/>
    <col min="11781" max="11781" width="11.140625" style="6" customWidth="1"/>
    <col min="11782" max="11782" width="13.140625" style="6" customWidth="1"/>
    <col min="11783" max="11783" width="13.42578125" style="6" customWidth="1"/>
    <col min="11784" max="11784" width="13.140625" style="6" customWidth="1"/>
    <col min="11785" max="12033" width="9.140625" style="6"/>
    <col min="12034" max="12034" width="10.42578125" style="6" customWidth="1"/>
    <col min="12035" max="12035" width="10.5703125" style="6" customWidth="1"/>
    <col min="12036" max="12036" width="10.28515625" style="6" customWidth="1"/>
    <col min="12037" max="12037" width="11.140625" style="6" customWidth="1"/>
    <col min="12038" max="12038" width="13.140625" style="6" customWidth="1"/>
    <col min="12039" max="12039" width="13.42578125" style="6" customWidth="1"/>
    <col min="12040" max="12040" width="13.140625" style="6" customWidth="1"/>
    <col min="12041" max="12289" width="9.140625" style="6"/>
    <col min="12290" max="12290" width="10.42578125" style="6" customWidth="1"/>
    <col min="12291" max="12291" width="10.5703125" style="6" customWidth="1"/>
    <col min="12292" max="12292" width="10.28515625" style="6" customWidth="1"/>
    <col min="12293" max="12293" width="11.140625" style="6" customWidth="1"/>
    <col min="12294" max="12294" width="13.140625" style="6" customWidth="1"/>
    <col min="12295" max="12295" width="13.42578125" style="6" customWidth="1"/>
    <col min="12296" max="12296" width="13.140625" style="6" customWidth="1"/>
    <col min="12297" max="12545" width="9.140625" style="6"/>
    <col min="12546" max="12546" width="10.42578125" style="6" customWidth="1"/>
    <col min="12547" max="12547" width="10.5703125" style="6" customWidth="1"/>
    <col min="12548" max="12548" width="10.28515625" style="6" customWidth="1"/>
    <col min="12549" max="12549" width="11.140625" style="6" customWidth="1"/>
    <col min="12550" max="12550" width="13.140625" style="6" customWidth="1"/>
    <col min="12551" max="12551" width="13.42578125" style="6" customWidth="1"/>
    <col min="12552" max="12552" width="13.140625" style="6" customWidth="1"/>
    <col min="12553" max="12801" width="9.140625" style="6"/>
    <col min="12802" max="12802" width="10.42578125" style="6" customWidth="1"/>
    <col min="12803" max="12803" width="10.5703125" style="6" customWidth="1"/>
    <col min="12804" max="12804" width="10.28515625" style="6" customWidth="1"/>
    <col min="12805" max="12805" width="11.140625" style="6" customWidth="1"/>
    <col min="12806" max="12806" width="13.140625" style="6" customWidth="1"/>
    <col min="12807" max="12807" width="13.42578125" style="6" customWidth="1"/>
    <col min="12808" max="12808" width="13.140625" style="6" customWidth="1"/>
    <col min="12809" max="13057" width="9.140625" style="6"/>
    <col min="13058" max="13058" width="10.42578125" style="6" customWidth="1"/>
    <col min="13059" max="13059" width="10.5703125" style="6" customWidth="1"/>
    <col min="13060" max="13060" width="10.28515625" style="6" customWidth="1"/>
    <col min="13061" max="13061" width="11.140625" style="6" customWidth="1"/>
    <col min="13062" max="13062" width="13.140625" style="6" customWidth="1"/>
    <col min="13063" max="13063" width="13.42578125" style="6" customWidth="1"/>
    <col min="13064" max="13064" width="13.140625" style="6" customWidth="1"/>
    <col min="13065" max="13313" width="9.140625" style="6"/>
    <col min="13314" max="13314" width="10.42578125" style="6" customWidth="1"/>
    <col min="13315" max="13315" width="10.5703125" style="6" customWidth="1"/>
    <col min="13316" max="13316" width="10.28515625" style="6" customWidth="1"/>
    <col min="13317" max="13317" width="11.140625" style="6" customWidth="1"/>
    <col min="13318" max="13318" width="13.140625" style="6" customWidth="1"/>
    <col min="13319" max="13319" width="13.42578125" style="6" customWidth="1"/>
    <col min="13320" max="13320" width="13.140625" style="6" customWidth="1"/>
    <col min="13321" max="13569" width="9.140625" style="6"/>
    <col min="13570" max="13570" width="10.42578125" style="6" customWidth="1"/>
    <col min="13571" max="13571" width="10.5703125" style="6" customWidth="1"/>
    <col min="13572" max="13572" width="10.28515625" style="6" customWidth="1"/>
    <col min="13573" max="13573" width="11.140625" style="6" customWidth="1"/>
    <col min="13574" max="13574" width="13.140625" style="6" customWidth="1"/>
    <col min="13575" max="13575" width="13.42578125" style="6" customWidth="1"/>
    <col min="13576" max="13576" width="13.140625" style="6" customWidth="1"/>
    <col min="13577" max="13825" width="9.140625" style="6"/>
    <col min="13826" max="13826" width="10.42578125" style="6" customWidth="1"/>
    <col min="13827" max="13827" width="10.5703125" style="6" customWidth="1"/>
    <col min="13828" max="13828" width="10.28515625" style="6" customWidth="1"/>
    <col min="13829" max="13829" width="11.140625" style="6" customWidth="1"/>
    <col min="13830" max="13830" width="13.140625" style="6" customWidth="1"/>
    <col min="13831" max="13831" width="13.42578125" style="6" customWidth="1"/>
    <col min="13832" max="13832" width="13.140625" style="6" customWidth="1"/>
    <col min="13833" max="14081" width="9.140625" style="6"/>
    <col min="14082" max="14082" width="10.42578125" style="6" customWidth="1"/>
    <col min="14083" max="14083" width="10.5703125" style="6" customWidth="1"/>
    <col min="14084" max="14084" width="10.28515625" style="6" customWidth="1"/>
    <col min="14085" max="14085" width="11.140625" style="6" customWidth="1"/>
    <col min="14086" max="14086" width="13.140625" style="6" customWidth="1"/>
    <col min="14087" max="14087" width="13.42578125" style="6" customWidth="1"/>
    <col min="14088" max="14088" width="13.140625" style="6" customWidth="1"/>
    <col min="14089" max="14337" width="9.140625" style="6"/>
    <col min="14338" max="14338" width="10.42578125" style="6" customWidth="1"/>
    <col min="14339" max="14339" width="10.5703125" style="6" customWidth="1"/>
    <col min="14340" max="14340" width="10.28515625" style="6" customWidth="1"/>
    <col min="14341" max="14341" width="11.140625" style="6" customWidth="1"/>
    <col min="14342" max="14342" width="13.140625" style="6" customWidth="1"/>
    <col min="14343" max="14343" width="13.42578125" style="6" customWidth="1"/>
    <col min="14344" max="14344" width="13.140625" style="6" customWidth="1"/>
    <col min="14345" max="14593" width="9.140625" style="6"/>
    <col min="14594" max="14594" width="10.42578125" style="6" customWidth="1"/>
    <col min="14595" max="14595" width="10.5703125" style="6" customWidth="1"/>
    <col min="14596" max="14596" width="10.28515625" style="6" customWidth="1"/>
    <col min="14597" max="14597" width="11.140625" style="6" customWidth="1"/>
    <col min="14598" max="14598" width="13.140625" style="6" customWidth="1"/>
    <col min="14599" max="14599" width="13.42578125" style="6" customWidth="1"/>
    <col min="14600" max="14600" width="13.140625" style="6" customWidth="1"/>
    <col min="14601" max="14849" width="9.140625" style="6"/>
    <col min="14850" max="14850" width="10.42578125" style="6" customWidth="1"/>
    <col min="14851" max="14851" width="10.5703125" style="6" customWidth="1"/>
    <col min="14852" max="14852" width="10.28515625" style="6" customWidth="1"/>
    <col min="14853" max="14853" width="11.140625" style="6" customWidth="1"/>
    <col min="14854" max="14854" width="13.140625" style="6" customWidth="1"/>
    <col min="14855" max="14855" width="13.42578125" style="6" customWidth="1"/>
    <col min="14856" max="14856" width="13.140625" style="6" customWidth="1"/>
    <col min="14857" max="15105" width="9.140625" style="6"/>
    <col min="15106" max="15106" width="10.42578125" style="6" customWidth="1"/>
    <col min="15107" max="15107" width="10.5703125" style="6" customWidth="1"/>
    <col min="15108" max="15108" width="10.28515625" style="6" customWidth="1"/>
    <col min="15109" max="15109" width="11.140625" style="6" customWidth="1"/>
    <col min="15110" max="15110" width="13.140625" style="6" customWidth="1"/>
    <col min="15111" max="15111" width="13.42578125" style="6" customWidth="1"/>
    <col min="15112" max="15112" width="13.140625" style="6" customWidth="1"/>
    <col min="15113" max="15361" width="9.140625" style="6"/>
    <col min="15362" max="15362" width="10.42578125" style="6" customWidth="1"/>
    <col min="15363" max="15363" width="10.5703125" style="6" customWidth="1"/>
    <col min="15364" max="15364" width="10.28515625" style="6" customWidth="1"/>
    <col min="15365" max="15365" width="11.140625" style="6" customWidth="1"/>
    <col min="15366" max="15366" width="13.140625" style="6" customWidth="1"/>
    <col min="15367" max="15367" width="13.42578125" style="6" customWidth="1"/>
    <col min="15368" max="15368" width="13.140625" style="6" customWidth="1"/>
    <col min="15369" max="15617" width="9.140625" style="6"/>
    <col min="15618" max="15618" width="10.42578125" style="6" customWidth="1"/>
    <col min="15619" max="15619" width="10.5703125" style="6" customWidth="1"/>
    <col min="15620" max="15620" width="10.28515625" style="6" customWidth="1"/>
    <col min="15621" max="15621" width="11.140625" style="6" customWidth="1"/>
    <col min="15622" max="15622" width="13.140625" style="6" customWidth="1"/>
    <col min="15623" max="15623" width="13.42578125" style="6" customWidth="1"/>
    <col min="15624" max="15624" width="13.140625" style="6" customWidth="1"/>
    <col min="15625" max="15873" width="9.140625" style="6"/>
    <col min="15874" max="15874" width="10.42578125" style="6" customWidth="1"/>
    <col min="15875" max="15875" width="10.5703125" style="6" customWidth="1"/>
    <col min="15876" max="15876" width="10.28515625" style="6" customWidth="1"/>
    <col min="15877" max="15877" width="11.140625" style="6" customWidth="1"/>
    <col min="15878" max="15878" width="13.140625" style="6" customWidth="1"/>
    <col min="15879" max="15879" width="13.42578125" style="6" customWidth="1"/>
    <col min="15880" max="15880" width="13.140625" style="6" customWidth="1"/>
    <col min="15881" max="16129" width="9.140625" style="6"/>
    <col min="16130" max="16130" width="10.42578125" style="6" customWidth="1"/>
    <col min="16131" max="16131" width="10.5703125" style="6" customWidth="1"/>
    <col min="16132" max="16132" width="10.28515625" style="6" customWidth="1"/>
    <col min="16133" max="16133" width="11.140625" style="6" customWidth="1"/>
    <col min="16134" max="16134" width="13.140625" style="6" customWidth="1"/>
    <col min="16135" max="16135" width="13.42578125" style="6" customWidth="1"/>
    <col min="16136" max="16136" width="13.140625" style="6" customWidth="1"/>
    <col min="16137" max="16384" width="9.140625" style="6"/>
  </cols>
  <sheetData>
    <row r="1" spans="1:16" s="3" customFormat="1" ht="15" x14ac:dyDescent="0.25">
      <c r="A1" s="282" t="s">
        <v>2</v>
      </c>
      <c r="B1" s="282"/>
      <c r="C1" s="17">
        <v>2024</v>
      </c>
      <c r="D1" s="130"/>
      <c r="E1" s="283" t="s">
        <v>262</v>
      </c>
      <c r="F1" s="283"/>
      <c r="G1" s="283"/>
      <c r="H1" s="283"/>
      <c r="I1" s="283"/>
      <c r="J1" s="34"/>
      <c r="K1" s="34"/>
      <c r="L1" s="34"/>
      <c r="M1" s="34"/>
      <c r="N1" s="34"/>
      <c r="O1" s="34"/>
      <c r="P1" s="34"/>
    </row>
    <row r="2" spans="1:16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"/>
      <c r="K2" s="12"/>
      <c r="L2" s="12"/>
      <c r="M2" s="12"/>
    </row>
    <row r="3" spans="1:16" s="77" customFormat="1" ht="12.75" x14ac:dyDescent="0.2">
      <c r="A3" s="142" t="s">
        <v>233</v>
      </c>
      <c r="B3" s="164"/>
      <c r="C3" s="164"/>
      <c r="D3" s="164"/>
      <c r="E3" s="164"/>
      <c r="F3" s="164"/>
      <c r="G3" s="164"/>
      <c r="H3" s="164"/>
      <c r="I3" s="164"/>
    </row>
    <row r="4" spans="1:16" s="15" customFormat="1" ht="12.75" x14ac:dyDescent="0.2">
      <c r="A4" s="132"/>
      <c r="B4" s="132"/>
      <c r="C4" s="132"/>
      <c r="D4" s="132"/>
      <c r="E4" s="132"/>
      <c r="F4" s="132"/>
      <c r="G4" s="132"/>
      <c r="H4" s="132"/>
      <c r="I4" s="132"/>
    </row>
    <row r="5" spans="1:16" s="15" customFormat="1" ht="12.75" x14ac:dyDescent="0.2">
      <c r="A5" s="135" t="s">
        <v>360</v>
      </c>
      <c r="B5" s="132"/>
      <c r="C5" s="132"/>
      <c r="D5" s="132"/>
      <c r="E5" s="132"/>
      <c r="F5" s="132"/>
      <c r="G5" s="132"/>
      <c r="H5" s="132"/>
      <c r="I5" s="132"/>
    </row>
    <row r="6" spans="1:16" s="15" customFormat="1" ht="15.75" customHeight="1" x14ac:dyDescent="0.2">
      <c r="A6" s="361" t="s">
        <v>6</v>
      </c>
      <c r="B6" s="353" t="s">
        <v>357</v>
      </c>
      <c r="C6" s="363"/>
      <c r="D6" s="353" t="s">
        <v>358</v>
      </c>
      <c r="E6" s="363"/>
      <c r="F6" s="365" t="s">
        <v>234</v>
      </c>
      <c r="G6" s="365"/>
      <c r="H6" s="365"/>
      <c r="I6" s="132"/>
    </row>
    <row r="7" spans="1:16" s="15" customFormat="1" ht="28.5" customHeight="1" x14ac:dyDescent="0.2">
      <c r="A7" s="362"/>
      <c r="B7" s="355"/>
      <c r="C7" s="364"/>
      <c r="D7" s="355"/>
      <c r="E7" s="364"/>
      <c r="F7" s="97" t="s">
        <v>235</v>
      </c>
      <c r="G7" s="97" t="s">
        <v>236</v>
      </c>
      <c r="H7" s="95" t="s">
        <v>237</v>
      </c>
      <c r="I7" s="132"/>
    </row>
    <row r="8" spans="1:16" s="15" customFormat="1" ht="12.75" x14ac:dyDescent="0.2">
      <c r="A8" s="88">
        <f>C1-5</f>
        <v>2019</v>
      </c>
      <c r="B8" s="238"/>
      <c r="C8" s="240"/>
      <c r="D8" s="238"/>
      <c r="E8" s="240"/>
      <c r="F8" s="94"/>
      <c r="G8" s="94"/>
      <c r="H8" s="94"/>
      <c r="I8" s="132"/>
    </row>
    <row r="9" spans="1:16" s="15" customFormat="1" ht="12.75" x14ac:dyDescent="0.2">
      <c r="A9" s="88">
        <f>C1-4</f>
        <v>2020</v>
      </c>
      <c r="B9" s="238"/>
      <c r="C9" s="240"/>
      <c r="D9" s="238"/>
      <c r="E9" s="240"/>
      <c r="F9" s="94"/>
      <c r="G9" s="94"/>
      <c r="H9" s="94"/>
      <c r="I9" s="132"/>
    </row>
    <row r="10" spans="1:16" s="15" customFormat="1" ht="12.75" x14ac:dyDescent="0.2">
      <c r="A10" s="88">
        <f>C1-3</f>
        <v>2021</v>
      </c>
      <c r="B10" s="238"/>
      <c r="C10" s="240"/>
      <c r="D10" s="193"/>
      <c r="E10" s="194"/>
      <c r="F10" s="94"/>
      <c r="G10" s="94"/>
      <c r="H10" s="94"/>
      <c r="I10" s="132"/>
    </row>
    <row r="11" spans="1:16" s="15" customFormat="1" ht="12.75" x14ac:dyDescent="0.2">
      <c r="A11" s="88">
        <f>C1-2</f>
        <v>2022</v>
      </c>
      <c r="B11" s="238"/>
      <c r="C11" s="240"/>
      <c r="D11" s="238"/>
      <c r="E11" s="240"/>
      <c r="F11" s="94"/>
      <c r="G11" s="94"/>
      <c r="H11" s="94"/>
      <c r="I11" s="132"/>
    </row>
    <row r="12" spans="1:16" s="15" customFormat="1" ht="12.75" x14ac:dyDescent="0.2">
      <c r="A12" s="88">
        <f>C1-1</f>
        <v>2023</v>
      </c>
      <c r="B12" s="238"/>
      <c r="C12" s="240"/>
      <c r="D12" s="238"/>
      <c r="E12" s="240"/>
      <c r="F12" s="94"/>
      <c r="G12" s="94"/>
      <c r="H12" s="94"/>
      <c r="I12" s="132"/>
    </row>
    <row r="13" spans="1:16" s="15" customFormat="1" ht="12.75" x14ac:dyDescent="0.2">
      <c r="A13" s="132"/>
      <c r="B13" s="132"/>
      <c r="C13" s="132"/>
      <c r="D13" s="132"/>
      <c r="E13" s="132"/>
      <c r="F13" s="132"/>
      <c r="G13" s="132"/>
      <c r="H13" s="132"/>
      <c r="I13" s="132"/>
    </row>
    <row r="14" spans="1:16" s="11" customFormat="1" ht="12.75" x14ac:dyDescent="0.2">
      <c r="A14" s="135" t="s">
        <v>361</v>
      </c>
      <c r="B14" s="135"/>
      <c r="C14" s="135"/>
      <c r="D14" s="135"/>
      <c r="E14" s="135"/>
      <c r="F14" s="135"/>
      <c r="G14" s="135"/>
      <c r="H14" s="135"/>
      <c r="I14" s="135"/>
    </row>
    <row r="15" spans="1:16" s="15" customFormat="1" ht="12.75" x14ac:dyDescent="0.2">
      <c r="A15" s="222" t="s">
        <v>6</v>
      </c>
      <c r="B15" s="222" t="s">
        <v>238</v>
      </c>
      <c r="C15" s="222"/>
      <c r="D15" s="222" t="s">
        <v>80</v>
      </c>
      <c r="E15" s="222"/>
      <c r="F15" s="222"/>
      <c r="G15" s="222"/>
      <c r="H15" s="132"/>
      <c r="I15" s="132"/>
    </row>
    <row r="16" spans="1:16" s="15" customFormat="1" ht="12.75" x14ac:dyDescent="0.2">
      <c r="A16" s="222"/>
      <c r="B16" s="222" t="s">
        <v>239</v>
      </c>
      <c r="C16" s="222" t="s">
        <v>359</v>
      </c>
      <c r="D16" s="222" t="s">
        <v>236</v>
      </c>
      <c r="E16" s="222"/>
      <c r="F16" s="222" t="s">
        <v>235</v>
      </c>
      <c r="G16" s="222"/>
      <c r="H16" s="132"/>
      <c r="I16" s="132"/>
    </row>
    <row r="17" spans="1:9" s="15" customFormat="1" ht="14.25" x14ac:dyDescent="0.2">
      <c r="A17" s="222"/>
      <c r="B17" s="222"/>
      <c r="C17" s="222"/>
      <c r="D17" s="86" t="s">
        <v>359</v>
      </c>
      <c r="E17" s="86" t="s">
        <v>9</v>
      </c>
      <c r="F17" s="86" t="s">
        <v>359</v>
      </c>
      <c r="G17" s="86" t="s">
        <v>9</v>
      </c>
      <c r="H17" s="132"/>
      <c r="I17" s="132"/>
    </row>
    <row r="18" spans="1:9" s="15" customFormat="1" ht="12.75" x14ac:dyDescent="0.2">
      <c r="A18" s="88">
        <f>C1-5</f>
        <v>2019</v>
      </c>
      <c r="B18" s="20"/>
      <c r="C18" s="94"/>
      <c r="D18" s="94"/>
      <c r="E18" s="39">
        <f>IFERROR(D18/C18*100,0)</f>
        <v>0</v>
      </c>
      <c r="F18" s="94"/>
      <c r="G18" s="39">
        <f>IFERROR(F18/C18*100,0)</f>
        <v>0</v>
      </c>
      <c r="H18" s="132"/>
      <c r="I18" s="132"/>
    </row>
    <row r="19" spans="1:9" s="15" customFormat="1" ht="12.75" x14ac:dyDescent="0.2">
      <c r="A19" s="88">
        <f>C1-4</f>
        <v>2020</v>
      </c>
      <c r="B19" s="94"/>
      <c r="C19" s="94"/>
      <c r="D19" s="94"/>
      <c r="E19" s="39">
        <f t="shared" ref="E19:E22" si="0">IFERROR(D19/C19*100,0)</f>
        <v>0</v>
      </c>
      <c r="F19" s="94"/>
      <c r="G19" s="39">
        <f t="shared" ref="G19:G22" si="1">IFERROR(F19/C19*100,0)</f>
        <v>0</v>
      </c>
      <c r="H19" s="132"/>
      <c r="I19" s="132"/>
    </row>
    <row r="20" spans="1:9" s="15" customFormat="1" ht="12.75" x14ac:dyDescent="0.2">
      <c r="A20" s="88">
        <f>C1-3</f>
        <v>2021</v>
      </c>
      <c r="B20" s="20"/>
      <c r="C20" s="94"/>
      <c r="D20" s="94"/>
      <c r="E20" s="39">
        <f t="shared" si="0"/>
        <v>0</v>
      </c>
      <c r="F20" s="94"/>
      <c r="G20" s="39">
        <f t="shared" si="1"/>
        <v>0</v>
      </c>
      <c r="H20" s="132"/>
      <c r="I20" s="132"/>
    </row>
    <row r="21" spans="1:9" s="15" customFormat="1" ht="12.75" x14ac:dyDescent="0.2">
      <c r="A21" s="88">
        <f>C1-2</f>
        <v>2022</v>
      </c>
      <c r="B21" s="94"/>
      <c r="C21" s="94"/>
      <c r="D21" s="94"/>
      <c r="E21" s="39">
        <f t="shared" si="0"/>
        <v>0</v>
      </c>
      <c r="F21" s="94"/>
      <c r="G21" s="39">
        <f t="shared" si="1"/>
        <v>0</v>
      </c>
      <c r="H21" s="132"/>
      <c r="I21" s="132"/>
    </row>
    <row r="22" spans="1:9" s="15" customFormat="1" ht="12.75" x14ac:dyDescent="0.2">
      <c r="A22" s="88">
        <f>C1-1</f>
        <v>2023</v>
      </c>
      <c r="B22" s="94"/>
      <c r="C22" s="94"/>
      <c r="D22" s="94"/>
      <c r="E22" s="39">
        <f t="shared" si="0"/>
        <v>0</v>
      </c>
      <c r="F22" s="94"/>
      <c r="G22" s="39">
        <f t="shared" si="1"/>
        <v>0</v>
      </c>
      <c r="H22" s="132"/>
      <c r="I22" s="132"/>
    </row>
    <row r="23" spans="1:9" s="15" customFormat="1" ht="12.75" x14ac:dyDescent="0.2"/>
    <row r="24" spans="1:9" s="15" customFormat="1" ht="12.75" x14ac:dyDescent="0.2"/>
  </sheetData>
  <sheetProtection algorithmName="SHA-512" hashValue="O5wf6Kyh+jkDLnjgJs/tyiOuQ8A5Czrkb0kO//5gN3p96HEdrRRRkWCdI6+paaOMkGIqUot/pxeCKWFswrG0Dg==" saltValue="Hv4QvJ8t/18IyH/vPr0H4g==" spinCount="100000" sheet="1" formatCells="0" formatColumns="0" formatRows="0"/>
  <mergeCells count="23">
    <mergeCell ref="A1:B1"/>
    <mergeCell ref="E1:I1"/>
    <mergeCell ref="A6:A7"/>
    <mergeCell ref="B6:C7"/>
    <mergeCell ref="D6:E7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A15:A17"/>
    <mergeCell ref="B15:C15"/>
    <mergeCell ref="D15:G15"/>
    <mergeCell ref="B16:B17"/>
    <mergeCell ref="C16:C17"/>
    <mergeCell ref="D16:E16"/>
    <mergeCell ref="F16:G16"/>
  </mergeCells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showZeros="0" view="pageBreakPreview" zoomScale="110" zoomScaleNormal="110" zoomScaleSheetLayoutView="110" workbookViewId="0">
      <selection activeCell="N23" activeCellId="6" sqref="C1 G6:L6 B10:D14 B23:C27 F23:G27 J23:K27 N23:N27"/>
    </sheetView>
  </sheetViews>
  <sheetFormatPr defaultRowHeight="15.75" x14ac:dyDescent="0.25"/>
  <cols>
    <col min="1" max="1" width="9.140625" style="6"/>
    <col min="2" max="2" width="10.42578125" style="6" customWidth="1"/>
    <col min="3" max="3" width="10.5703125" style="6" customWidth="1"/>
    <col min="4" max="4" width="10.28515625" style="6" customWidth="1"/>
    <col min="5" max="5" width="11.140625" style="6" customWidth="1"/>
    <col min="6" max="6" width="15.5703125" style="6" customWidth="1"/>
    <col min="7" max="7" width="16.28515625" style="6" customWidth="1"/>
    <col min="8" max="8" width="14.5703125" style="6" customWidth="1"/>
    <col min="9" max="12" width="9.140625" style="6"/>
    <col min="13" max="13" width="9.140625" style="6" customWidth="1"/>
    <col min="14" max="14" width="11.28515625" style="6" customWidth="1"/>
    <col min="15" max="257" width="9.140625" style="6"/>
    <col min="258" max="258" width="10.42578125" style="6" customWidth="1"/>
    <col min="259" max="259" width="10.5703125" style="6" customWidth="1"/>
    <col min="260" max="260" width="10.28515625" style="6" customWidth="1"/>
    <col min="261" max="261" width="11.140625" style="6" customWidth="1"/>
    <col min="262" max="262" width="13.140625" style="6" customWidth="1"/>
    <col min="263" max="263" width="13.42578125" style="6" customWidth="1"/>
    <col min="264" max="264" width="13.140625" style="6" customWidth="1"/>
    <col min="265" max="513" width="9.140625" style="6"/>
    <col min="514" max="514" width="10.42578125" style="6" customWidth="1"/>
    <col min="515" max="515" width="10.5703125" style="6" customWidth="1"/>
    <col min="516" max="516" width="10.28515625" style="6" customWidth="1"/>
    <col min="517" max="517" width="11.140625" style="6" customWidth="1"/>
    <col min="518" max="518" width="13.140625" style="6" customWidth="1"/>
    <col min="519" max="519" width="13.42578125" style="6" customWidth="1"/>
    <col min="520" max="520" width="13.140625" style="6" customWidth="1"/>
    <col min="521" max="769" width="9.140625" style="6"/>
    <col min="770" max="770" width="10.42578125" style="6" customWidth="1"/>
    <col min="771" max="771" width="10.5703125" style="6" customWidth="1"/>
    <col min="772" max="772" width="10.28515625" style="6" customWidth="1"/>
    <col min="773" max="773" width="11.140625" style="6" customWidth="1"/>
    <col min="774" max="774" width="13.140625" style="6" customWidth="1"/>
    <col min="775" max="775" width="13.42578125" style="6" customWidth="1"/>
    <col min="776" max="776" width="13.140625" style="6" customWidth="1"/>
    <col min="777" max="1025" width="9.140625" style="6"/>
    <col min="1026" max="1026" width="10.42578125" style="6" customWidth="1"/>
    <col min="1027" max="1027" width="10.5703125" style="6" customWidth="1"/>
    <col min="1028" max="1028" width="10.28515625" style="6" customWidth="1"/>
    <col min="1029" max="1029" width="11.140625" style="6" customWidth="1"/>
    <col min="1030" max="1030" width="13.140625" style="6" customWidth="1"/>
    <col min="1031" max="1031" width="13.42578125" style="6" customWidth="1"/>
    <col min="1032" max="1032" width="13.140625" style="6" customWidth="1"/>
    <col min="1033" max="1281" width="9.140625" style="6"/>
    <col min="1282" max="1282" width="10.42578125" style="6" customWidth="1"/>
    <col min="1283" max="1283" width="10.5703125" style="6" customWidth="1"/>
    <col min="1284" max="1284" width="10.28515625" style="6" customWidth="1"/>
    <col min="1285" max="1285" width="11.140625" style="6" customWidth="1"/>
    <col min="1286" max="1286" width="13.140625" style="6" customWidth="1"/>
    <col min="1287" max="1287" width="13.42578125" style="6" customWidth="1"/>
    <col min="1288" max="1288" width="13.140625" style="6" customWidth="1"/>
    <col min="1289" max="1537" width="9.140625" style="6"/>
    <col min="1538" max="1538" width="10.42578125" style="6" customWidth="1"/>
    <col min="1539" max="1539" width="10.5703125" style="6" customWidth="1"/>
    <col min="1540" max="1540" width="10.28515625" style="6" customWidth="1"/>
    <col min="1541" max="1541" width="11.140625" style="6" customWidth="1"/>
    <col min="1542" max="1542" width="13.140625" style="6" customWidth="1"/>
    <col min="1543" max="1543" width="13.42578125" style="6" customWidth="1"/>
    <col min="1544" max="1544" width="13.140625" style="6" customWidth="1"/>
    <col min="1545" max="1793" width="9.140625" style="6"/>
    <col min="1794" max="1794" width="10.42578125" style="6" customWidth="1"/>
    <col min="1795" max="1795" width="10.5703125" style="6" customWidth="1"/>
    <col min="1796" max="1796" width="10.28515625" style="6" customWidth="1"/>
    <col min="1797" max="1797" width="11.140625" style="6" customWidth="1"/>
    <col min="1798" max="1798" width="13.140625" style="6" customWidth="1"/>
    <col min="1799" max="1799" width="13.42578125" style="6" customWidth="1"/>
    <col min="1800" max="1800" width="13.140625" style="6" customWidth="1"/>
    <col min="1801" max="2049" width="9.140625" style="6"/>
    <col min="2050" max="2050" width="10.42578125" style="6" customWidth="1"/>
    <col min="2051" max="2051" width="10.5703125" style="6" customWidth="1"/>
    <col min="2052" max="2052" width="10.28515625" style="6" customWidth="1"/>
    <col min="2053" max="2053" width="11.140625" style="6" customWidth="1"/>
    <col min="2054" max="2054" width="13.140625" style="6" customWidth="1"/>
    <col min="2055" max="2055" width="13.42578125" style="6" customWidth="1"/>
    <col min="2056" max="2056" width="13.140625" style="6" customWidth="1"/>
    <col min="2057" max="2305" width="9.140625" style="6"/>
    <col min="2306" max="2306" width="10.42578125" style="6" customWidth="1"/>
    <col min="2307" max="2307" width="10.5703125" style="6" customWidth="1"/>
    <col min="2308" max="2308" width="10.28515625" style="6" customWidth="1"/>
    <col min="2309" max="2309" width="11.140625" style="6" customWidth="1"/>
    <col min="2310" max="2310" width="13.140625" style="6" customWidth="1"/>
    <col min="2311" max="2311" width="13.42578125" style="6" customWidth="1"/>
    <col min="2312" max="2312" width="13.140625" style="6" customWidth="1"/>
    <col min="2313" max="2561" width="9.140625" style="6"/>
    <col min="2562" max="2562" width="10.42578125" style="6" customWidth="1"/>
    <col min="2563" max="2563" width="10.5703125" style="6" customWidth="1"/>
    <col min="2564" max="2564" width="10.28515625" style="6" customWidth="1"/>
    <col min="2565" max="2565" width="11.140625" style="6" customWidth="1"/>
    <col min="2566" max="2566" width="13.140625" style="6" customWidth="1"/>
    <col min="2567" max="2567" width="13.42578125" style="6" customWidth="1"/>
    <col min="2568" max="2568" width="13.140625" style="6" customWidth="1"/>
    <col min="2569" max="2817" width="9.140625" style="6"/>
    <col min="2818" max="2818" width="10.42578125" style="6" customWidth="1"/>
    <col min="2819" max="2819" width="10.5703125" style="6" customWidth="1"/>
    <col min="2820" max="2820" width="10.28515625" style="6" customWidth="1"/>
    <col min="2821" max="2821" width="11.140625" style="6" customWidth="1"/>
    <col min="2822" max="2822" width="13.140625" style="6" customWidth="1"/>
    <col min="2823" max="2823" width="13.42578125" style="6" customWidth="1"/>
    <col min="2824" max="2824" width="13.140625" style="6" customWidth="1"/>
    <col min="2825" max="3073" width="9.140625" style="6"/>
    <col min="3074" max="3074" width="10.42578125" style="6" customWidth="1"/>
    <col min="3075" max="3075" width="10.5703125" style="6" customWidth="1"/>
    <col min="3076" max="3076" width="10.28515625" style="6" customWidth="1"/>
    <col min="3077" max="3077" width="11.140625" style="6" customWidth="1"/>
    <col min="3078" max="3078" width="13.140625" style="6" customWidth="1"/>
    <col min="3079" max="3079" width="13.42578125" style="6" customWidth="1"/>
    <col min="3080" max="3080" width="13.140625" style="6" customWidth="1"/>
    <col min="3081" max="3329" width="9.140625" style="6"/>
    <col min="3330" max="3330" width="10.42578125" style="6" customWidth="1"/>
    <col min="3331" max="3331" width="10.5703125" style="6" customWidth="1"/>
    <col min="3332" max="3332" width="10.28515625" style="6" customWidth="1"/>
    <col min="3333" max="3333" width="11.140625" style="6" customWidth="1"/>
    <col min="3334" max="3334" width="13.140625" style="6" customWidth="1"/>
    <col min="3335" max="3335" width="13.42578125" style="6" customWidth="1"/>
    <col min="3336" max="3336" width="13.140625" style="6" customWidth="1"/>
    <col min="3337" max="3585" width="9.140625" style="6"/>
    <col min="3586" max="3586" width="10.42578125" style="6" customWidth="1"/>
    <col min="3587" max="3587" width="10.5703125" style="6" customWidth="1"/>
    <col min="3588" max="3588" width="10.28515625" style="6" customWidth="1"/>
    <col min="3589" max="3589" width="11.140625" style="6" customWidth="1"/>
    <col min="3590" max="3590" width="13.140625" style="6" customWidth="1"/>
    <col min="3591" max="3591" width="13.42578125" style="6" customWidth="1"/>
    <col min="3592" max="3592" width="13.140625" style="6" customWidth="1"/>
    <col min="3593" max="3841" width="9.140625" style="6"/>
    <col min="3842" max="3842" width="10.42578125" style="6" customWidth="1"/>
    <col min="3843" max="3843" width="10.5703125" style="6" customWidth="1"/>
    <col min="3844" max="3844" width="10.28515625" style="6" customWidth="1"/>
    <col min="3845" max="3845" width="11.140625" style="6" customWidth="1"/>
    <col min="3846" max="3846" width="13.140625" style="6" customWidth="1"/>
    <col min="3847" max="3847" width="13.42578125" style="6" customWidth="1"/>
    <col min="3848" max="3848" width="13.140625" style="6" customWidth="1"/>
    <col min="3849" max="4097" width="9.140625" style="6"/>
    <col min="4098" max="4098" width="10.42578125" style="6" customWidth="1"/>
    <col min="4099" max="4099" width="10.5703125" style="6" customWidth="1"/>
    <col min="4100" max="4100" width="10.28515625" style="6" customWidth="1"/>
    <col min="4101" max="4101" width="11.140625" style="6" customWidth="1"/>
    <col min="4102" max="4102" width="13.140625" style="6" customWidth="1"/>
    <col min="4103" max="4103" width="13.42578125" style="6" customWidth="1"/>
    <col min="4104" max="4104" width="13.140625" style="6" customWidth="1"/>
    <col min="4105" max="4353" width="9.140625" style="6"/>
    <col min="4354" max="4354" width="10.42578125" style="6" customWidth="1"/>
    <col min="4355" max="4355" width="10.5703125" style="6" customWidth="1"/>
    <col min="4356" max="4356" width="10.28515625" style="6" customWidth="1"/>
    <col min="4357" max="4357" width="11.140625" style="6" customWidth="1"/>
    <col min="4358" max="4358" width="13.140625" style="6" customWidth="1"/>
    <col min="4359" max="4359" width="13.42578125" style="6" customWidth="1"/>
    <col min="4360" max="4360" width="13.140625" style="6" customWidth="1"/>
    <col min="4361" max="4609" width="9.140625" style="6"/>
    <col min="4610" max="4610" width="10.42578125" style="6" customWidth="1"/>
    <col min="4611" max="4611" width="10.5703125" style="6" customWidth="1"/>
    <col min="4612" max="4612" width="10.28515625" style="6" customWidth="1"/>
    <col min="4613" max="4613" width="11.140625" style="6" customWidth="1"/>
    <col min="4614" max="4614" width="13.140625" style="6" customWidth="1"/>
    <col min="4615" max="4615" width="13.42578125" style="6" customWidth="1"/>
    <col min="4616" max="4616" width="13.140625" style="6" customWidth="1"/>
    <col min="4617" max="4865" width="9.140625" style="6"/>
    <col min="4866" max="4866" width="10.42578125" style="6" customWidth="1"/>
    <col min="4867" max="4867" width="10.5703125" style="6" customWidth="1"/>
    <col min="4868" max="4868" width="10.28515625" style="6" customWidth="1"/>
    <col min="4869" max="4869" width="11.140625" style="6" customWidth="1"/>
    <col min="4870" max="4870" width="13.140625" style="6" customWidth="1"/>
    <col min="4871" max="4871" width="13.42578125" style="6" customWidth="1"/>
    <col min="4872" max="4872" width="13.140625" style="6" customWidth="1"/>
    <col min="4873" max="5121" width="9.140625" style="6"/>
    <col min="5122" max="5122" width="10.42578125" style="6" customWidth="1"/>
    <col min="5123" max="5123" width="10.5703125" style="6" customWidth="1"/>
    <col min="5124" max="5124" width="10.28515625" style="6" customWidth="1"/>
    <col min="5125" max="5125" width="11.140625" style="6" customWidth="1"/>
    <col min="5126" max="5126" width="13.140625" style="6" customWidth="1"/>
    <col min="5127" max="5127" width="13.42578125" style="6" customWidth="1"/>
    <col min="5128" max="5128" width="13.140625" style="6" customWidth="1"/>
    <col min="5129" max="5377" width="9.140625" style="6"/>
    <col min="5378" max="5378" width="10.42578125" style="6" customWidth="1"/>
    <col min="5379" max="5379" width="10.5703125" style="6" customWidth="1"/>
    <col min="5380" max="5380" width="10.28515625" style="6" customWidth="1"/>
    <col min="5381" max="5381" width="11.140625" style="6" customWidth="1"/>
    <col min="5382" max="5382" width="13.140625" style="6" customWidth="1"/>
    <col min="5383" max="5383" width="13.42578125" style="6" customWidth="1"/>
    <col min="5384" max="5384" width="13.140625" style="6" customWidth="1"/>
    <col min="5385" max="5633" width="9.140625" style="6"/>
    <col min="5634" max="5634" width="10.42578125" style="6" customWidth="1"/>
    <col min="5635" max="5635" width="10.5703125" style="6" customWidth="1"/>
    <col min="5636" max="5636" width="10.28515625" style="6" customWidth="1"/>
    <col min="5637" max="5637" width="11.140625" style="6" customWidth="1"/>
    <col min="5638" max="5638" width="13.140625" style="6" customWidth="1"/>
    <col min="5639" max="5639" width="13.42578125" style="6" customWidth="1"/>
    <col min="5640" max="5640" width="13.140625" style="6" customWidth="1"/>
    <col min="5641" max="5889" width="9.140625" style="6"/>
    <col min="5890" max="5890" width="10.42578125" style="6" customWidth="1"/>
    <col min="5891" max="5891" width="10.5703125" style="6" customWidth="1"/>
    <col min="5892" max="5892" width="10.28515625" style="6" customWidth="1"/>
    <col min="5893" max="5893" width="11.140625" style="6" customWidth="1"/>
    <col min="5894" max="5894" width="13.140625" style="6" customWidth="1"/>
    <col min="5895" max="5895" width="13.42578125" style="6" customWidth="1"/>
    <col min="5896" max="5896" width="13.140625" style="6" customWidth="1"/>
    <col min="5897" max="6145" width="9.140625" style="6"/>
    <col min="6146" max="6146" width="10.42578125" style="6" customWidth="1"/>
    <col min="6147" max="6147" width="10.5703125" style="6" customWidth="1"/>
    <col min="6148" max="6148" width="10.28515625" style="6" customWidth="1"/>
    <col min="6149" max="6149" width="11.140625" style="6" customWidth="1"/>
    <col min="6150" max="6150" width="13.140625" style="6" customWidth="1"/>
    <col min="6151" max="6151" width="13.42578125" style="6" customWidth="1"/>
    <col min="6152" max="6152" width="13.140625" style="6" customWidth="1"/>
    <col min="6153" max="6401" width="9.140625" style="6"/>
    <col min="6402" max="6402" width="10.42578125" style="6" customWidth="1"/>
    <col min="6403" max="6403" width="10.5703125" style="6" customWidth="1"/>
    <col min="6404" max="6404" width="10.28515625" style="6" customWidth="1"/>
    <col min="6405" max="6405" width="11.140625" style="6" customWidth="1"/>
    <col min="6406" max="6406" width="13.140625" style="6" customWidth="1"/>
    <col min="6407" max="6407" width="13.42578125" style="6" customWidth="1"/>
    <col min="6408" max="6408" width="13.140625" style="6" customWidth="1"/>
    <col min="6409" max="6657" width="9.140625" style="6"/>
    <col min="6658" max="6658" width="10.42578125" style="6" customWidth="1"/>
    <col min="6659" max="6659" width="10.5703125" style="6" customWidth="1"/>
    <col min="6660" max="6660" width="10.28515625" style="6" customWidth="1"/>
    <col min="6661" max="6661" width="11.140625" style="6" customWidth="1"/>
    <col min="6662" max="6662" width="13.140625" style="6" customWidth="1"/>
    <col min="6663" max="6663" width="13.42578125" style="6" customWidth="1"/>
    <col min="6664" max="6664" width="13.140625" style="6" customWidth="1"/>
    <col min="6665" max="6913" width="9.140625" style="6"/>
    <col min="6914" max="6914" width="10.42578125" style="6" customWidth="1"/>
    <col min="6915" max="6915" width="10.5703125" style="6" customWidth="1"/>
    <col min="6916" max="6916" width="10.28515625" style="6" customWidth="1"/>
    <col min="6917" max="6917" width="11.140625" style="6" customWidth="1"/>
    <col min="6918" max="6918" width="13.140625" style="6" customWidth="1"/>
    <col min="6919" max="6919" width="13.42578125" style="6" customWidth="1"/>
    <col min="6920" max="6920" width="13.140625" style="6" customWidth="1"/>
    <col min="6921" max="7169" width="9.140625" style="6"/>
    <col min="7170" max="7170" width="10.42578125" style="6" customWidth="1"/>
    <col min="7171" max="7171" width="10.5703125" style="6" customWidth="1"/>
    <col min="7172" max="7172" width="10.28515625" style="6" customWidth="1"/>
    <col min="7173" max="7173" width="11.140625" style="6" customWidth="1"/>
    <col min="7174" max="7174" width="13.140625" style="6" customWidth="1"/>
    <col min="7175" max="7175" width="13.42578125" style="6" customWidth="1"/>
    <col min="7176" max="7176" width="13.140625" style="6" customWidth="1"/>
    <col min="7177" max="7425" width="9.140625" style="6"/>
    <col min="7426" max="7426" width="10.42578125" style="6" customWidth="1"/>
    <col min="7427" max="7427" width="10.5703125" style="6" customWidth="1"/>
    <col min="7428" max="7428" width="10.28515625" style="6" customWidth="1"/>
    <col min="7429" max="7429" width="11.140625" style="6" customWidth="1"/>
    <col min="7430" max="7430" width="13.140625" style="6" customWidth="1"/>
    <col min="7431" max="7431" width="13.42578125" style="6" customWidth="1"/>
    <col min="7432" max="7432" width="13.140625" style="6" customWidth="1"/>
    <col min="7433" max="7681" width="9.140625" style="6"/>
    <col min="7682" max="7682" width="10.42578125" style="6" customWidth="1"/>
    <col min="7683" max="7683" width="10.5703125" style="6" customWidth="1"/>
    <col min="7684" max="7684" width="10.28515625" style="6" customWidth="1"/>
    <col min="7685" max="7685" width="11.140625" style="6" customWidth="1"/>
    <col min="7686" max="7686" width="13.140625" style="6" customWidth="1"/>
    <col min="7687" max="7687" width="13.42578125" style="6" customWidth="1"/>
    <col min="7688" max="7688" width="13.140625" style="6" customWidth="1"/>
    <col min="7689" max="7937" width="9.140625" style="6"/>
    <col min="7938" max="7938" width="10.42578125" style="6" customWidth="1"/>
    <col min="7939" max="7939" width="10.5703125" style="6" customWidth="1"/>
    <col min="7940" max="7940" width="10.28515625" style="6" customWidth="1"/>
    <col min="7941" max="7941" width="11.140625" style="6" customWidth="1"/>
    <col min="7942" max="7942" width="13.140625" style="6" customWidth="1"/>
    <col min="7943" max="7943" width="13.42578125" style="6" customWidth="1"/>
    <col min="7944" max="7944" width="13.140625" style="6" customWidth="1"/>
    <col min="7945" max="8193" width="9.140625" style="6"/>
    <col min="8194" max="8194" width="10.42578125" style="6" customWidth="1"/>
    <col min="8195" max="8195" width="10.5703125" style="6" customWidth="1"/>
    <col min="8196" max="8196" width="10.28515625" style="6" customWidth="1"/>
    <col min="8197" max="8197" width="11.140625" style="6" customWidth="1"/>
    <col min="8198" max="8198" width="13.140625" style="6" customWidth="1"/>
    <col min="8199" max="8199" width="13.42578125" style="6" customWidth="1"/>
    <col min="8200" max="8200" width="13.140625" style="6" customWidth="1"/>
    <col min="8201" max="8449" width="9.140625" style="6"/>
    <col min="8450" max="8450" width="10.42578125" style="6" customWidth="1"/>
    <col min="8451" max="8451" width="10.5703125" style="6" customWidth="1"/>
    <col min="8452" max="8452" width="10.28515625" style="6" customWidth="1"/>
    <col min="8453" max="8453" width="11.140625" style="6" customWidth="1"/>
    <col min="8454" max="8454" width="13.140625" style="6" customWidth="1"/>
    <col min="8455" max="8455" width="13.42578125" style="6" customWidth="1"/>
    <col min="8456" max="8456" width="13.140625" style="6" customWidth="1"/>
    <col min="8457" max="8705" width="9.140625" style="6"/>
    <col min="8706" max="8706" width="10.42578125" style="6" customWidth="1"/>
    <col min="8707" max="8707" width="10.5703125" style="6" customWidth="1"/>
    <col min="8708" max="8708" width="10.28515625" style="6" customWidth="1"/>
    <col min="8709" max="8709" width="11.140625" style="6" customWidth="1"/>
    <col min="8710" max="8710" width="13.140625" style="6" customWidth="1"/>
    <col min="8711" max="8711" width="13.42578125" style="6" customWidth="1"/>
    <col min="8712" max="8712" width="13.140625" style="6" customWidth="1"/>
    <col min="8713" max="8961" width="9.140625" style="6"/>
    <col min="8962" max="8962" width="10.42578125" style="6" customWidth="1"/>
    <col min="8963" max="8963" width="10.5703125" style="6" customWidth="1"/>
    <col min="8964" max="8964" width="10.28515625" style="6" customWidth="1"/>
    <col min="8965" max="8965" width="11.140625" style="6" customWidth="1"/>
    <col min="8966" max="8966" width="13.140625" style="6" customWidth="1"/>
    <col min="8967" max="8967" width="13.42578125" style="6" customWidth="1"/>
    <col min="8968" max="8968" width="13.140625" style="6" customWidth="1"/>
    <col min="8969" max="9217" width="9.140625" style="6"/>
    <col min="9218" max="9218" width="10.42578125" style="6" customWidth="1"/>
    <col min="9219" max="9219" width="10.5703125" style="6" customWidth="1"/>
    <col min="9220" max="9220" width="10.28515625" style="6" customWidth="1"/>
    <col min="9221" max="9221" width="11.140625" style="6" customWidth="1"/>
    <col min="9222" max="9222" width="13.140625" style="6" customWidth="1"/>
    <col min="9223" max="9223" width="13.42578125" style="6" customWidth="1"/>
    <col min="9224" max="9224" width="13.140625" style="6" customWidth="1"/>
    <col min="9225" max="9473" width="9.140625" style="6"/>
    <col min="9474" max="9474" width="10.42578125" style="6" customWidth="1"/>
    <col min="9475" max="9475" width="10.5703125" style="6" customWidth="1"/>
    <col min="9476" max="9476" width="10.28515625" style="6" customWidth="1"/>
    <col min="9477" max="9477" width="11.140625" style="6" customWidth="1"/>
    <col min="9478" max="9478" width="13.140625" style="6" customWidth="1"/>
    <col min="9479" max="9479" width="13.42578125" style="6" customWidth="1"/>
    <col min="9480" max="9480" width="13.140625" style="6" customWidth="1"/>
    <col min="9481" max="9729" width="9.140625" style="6"/>
    <col min="9730" max="9730" width="10.42578125" style="6" customWidth="1"/>
    <col min="9731" max="9731" width="10.5703125" style="6" customWidth="1"/>
    <col min="9732" max="9732" width="10.28515625" style="6" customWidth="1"/>
    <col min="9733" max="9733" width="11.140625" style="6" customWidth="1"/>
    <col min="9734" max="9734" width="13.140625" style="6" customWidth="1"/>
    <col min="9735" max="9735" width="13.42578125" style="6" customWidth="1"/>
    <col min="9736" max="9736" width="13.140625" style="6" customWidth="1"/>
    <col min="9737" max="9985" width="9.140625" style="6"/>
    <col min="9986" max="9986" width="10.42578125" style="6" customWidth="1"/>
    <col min="9987" max="9987" width="10.5703125" style="6" customWidth="1"/>
    <col min="9988" max="9988" width="10.28515625" style="6" customWidth="1"/>
    <col min="9989" max="9989" width="11.140625" style="6" customWidth="1"/>
    <col min="9990" max="9990" width="13.140625" style="6" customWidth="1"/>
    <col min="9991" max="9991" width="13.42578125" style="6" customWidth="1"/>
    <col min="9992" max="9992" width="13.140625" style="6" customWidth="1"/>
    <col min="9993" max="10241" width="9.140625" style="6"/>
    <col min="10242" max="10242" width="10.42578125" style="6" customWidth="1"/>
    <col min="10243" max="10243" width="10.5703125" style="6" customWidth="1"/>
    <col min="10244" max="10244" width="10.28515625" style="6" customWidth="1"/>
    <col min="10245" max="10245" width="11.140625" style="6" customWidth="1"/>
    <col min="10246" max="10246" width="13.140625" style="6" customWidth="1"/>
    <col min="10247" max="10247" width="13.42578125" style="6" customWidth="1"/>
    <col min="10248" max="10248" width="13.140625" style="6" customWidth="1"/>
    <col min="10249" max="10497" width="9.140625" style="6"/>
    <col min="10498" max="10498" width="10.42578125" style="6" customWidth="1"/>
    <col min="10499" max="10499" width="10.5703125" style="6" customWidth="1"/>
    <col min="10500" max="10500" width="10.28515625" style="6" customWidth="1"/>
    <col min="10501" max="10501" width="11.140625" style="6" customWidth="1"/>
    <col min="10502" max="10502" width="13.140625" style="6" customWidth="1"/>
    <col min="10503" max="10503" width="13.42578125" style="6" customWidth="1"/>
    <col min="10504" max="10504" width="13.140625" style="6" customWidth="1"/>
    <col min="10505" max="10753" width="9.140625" style="6"/>
    <col min="10754" max="10754" width="10.42578125" style="6" customWidth="1"/>
    <col min="10755" max="10755" width="10.5703125" style="6" customWidth="1"/>
    <col min="10756" max="10756" width="10.28515625" style="6" customWidth="1"/>
    <col min="10757" max="10757" width="11.140625" style="6" customWidth="1"/>
    <col min="10758" max="10758" width="13.140625" style="6" customWidth="1"/>
    <col min="10759" max="10759" width="13.42578125" style="6" customWidth="1"/>
    <col min="10760" max="10760" width="13.140625" style="6" customWidth="1"/>
    <col min="10761" max="11009" width="9.140625" style="6"/>
    <col min="11010" max="11010" width="10.42578125" style="6" customWidth="1"/>
    <col min="11011" max="11011" width="10.5703125" style="6" customWidth="1"/>
    <col min="11012" max="11012" width="10.28515625" style="6" customWidth="1"/>
    <col min="11013" max="11013" width="11.140625" style="6" customWidth="1"/>
    <col min="11014" max="11014" width="13.140625" style="6" customWidth="1"/>
    <col min="11015" max="11015" width="13.42578125" style="6" customWidth="1"/>
    <col min="11016" max="11016" width="13.140625" style="6" customWidth="1"/>
    <col min="11017" max="11265" width="9.140625" style="6"/>
    <col min="11266" max="11266" width="10.42578125" style="6" customWidth="1"/>
    <col min="11267" max="11267" width="10.5703125" style="6" customWidth="1"/>
    <col min="11268" max="11268" width="10.28515625" style="6" customWidth="1"/>
    <col min="11269" max="11269" width="11.140625" style="6" customWidth="1"/>
    <col min="11270" max="11270" width="13.140625" style="6" customWidth="1"/>
    <col min="11271" max="11271" width="13.42578125" style="6" customWidth="1"/>
    <col min="11272" max="11272" width="13.140625" style="6" customWidth="1"/>
    <col min="11273" max="11521" width="9.140625" style="6"/>
    <col min="11522" max="11522" width="10.42578125" style="6" customWidth="1"/>
    <col min="11523" max="11523" width="10.5703125" style="6" customWidth="1"/>
    <col min="11524" max="11524" width="10.28515625" style="6" customWidth="1"/>
    <col min="11525" max="11525" width="11.140625" style="6" customWidth="1"/>
    <col min="11526" max="11526" width="13.140625" style="6" customWidth="1"/>
    <col min="11527" max="11527" width="13.42578125" style="6" customWidth="1"/>
    <col min="11528" max="11528" width="13.140625" style="6" customWidth="1"/>
    <col min="11529" max="11777" width="9.140625" style="6"/>
    <col min="11778" max="11778" width="10.42578125" style="6" customWidth="1"/>
    <col min="11779" max="11779" width="10.5703125" style="6" customWidth="1"/>
    <col min="11780" max="11780" width="10.28515625" style="6" customWidth="1"/>
    <col min="11781" max="11781" width="11.140625" style="6" customWidth="1"/>
    <col min="11782" max="11782" width="13.140625" style="6" customWidth="1"/>
    <col min="11783" max="11783" width="13.42578125" style="6" customWidth="1"/>
    <col min="11784" max="11784" width="13.140625" style="6" customWidth="1"/>
    <col min="11785" max="12033" width="9.140625" style="6"/>
    <col min="12034" max="12034" width="10.42578125" style="6" customWidth="1"/>
    <col min="12035" max="12035" width="10.5703125" style="6" customWidth="1"/>
    <col min="12036" max="12036" width="10.28515625" style="6" customWidth="1"/>
    <col min="12037" max="12037" width="11.140625" style="6" customWidth="1"/>
    <col min="12038" max="12038" width="13.140625" style="6" customWidth="1"/>
    <col min="12039" max="12039" width="13.42578125" style="6" customWidth="1"/>
    <col min="12040" max="12040" width="13.140625" style="6" customWidth="1"/>
    <col min="12041" max="12289" width="9.140625" style="6"/>
    <col min="12290" max="12290" width="10.42578125" style="6" customWidth="1"/>
    <col min="12291" max="12291" width="10.5703125" style="6" customWidth="1"/>
    <col min="12292" max="12292" width="10.28515625" style="6" customWidth="1"/>
    <col min="12293" max="12293" width="11.140625" style="6" customWidth="1"/>
    <col min="12294" max="12294" width="13.140625" style="6" customWidth="1"/>
    <col min="12295" max="12295" width="13.42578125" style="6" customWidth="1"/>
    <col min="12296" max="12296" width="13.140625" style="6" customWidth="1"/>
    <col min="12297" max="12545" width="9.140625" style="6"/>
    <col min="12546" max="12546" width="10.42578125" style="6" customWidth="1"/>
    <col min="12547" max="12547" width="10.5703125" style="6" customWidth="1"/>
    <col min="12548" max="12548" width="10.28515625" style="6" customWidth="1"/>
    <col min="12549" max="12549" width="11.140625" style="6" customWidth="1"/>
    <col min="12550" max="12550" width="13.140625" style="6" customWidth="1"/>
    <col min="12551" max="12551" width="13.42578125" style="6" customWidth="1"/>
    <col min="12552" max="12552" width="13.140625" style="6" customWidth="1"/>
    <col min="12553" max="12801" width="9.140625" style="6"/>
    <col min="12802" max="12802" width="10.42578125" style="6" customWidth="1"/>
    <col min="12803" max="12803" width="10.5703125" style="6" customWidth="1"/>
    <col min="12804" max="12804" width="10.28515625" style="6" customWidth="1"/>
    <col min="12805" max="12805" width="11.140625" style="6" customWidth="1"/>
    <col min="12806" max="12806" width="13.140625" style="6" customWidth="1"/>
    <col min="12807" max="12807" width="13.42578125" style="6" customWidth="1"/>
    <col min="12808" max="12808" width="13.140625" style="6" customWidth="1"/>
    <col min="12809" max="13057" width="9.140625" style="6"/>
    <col min="13058" max="13058" width="10.42578125" style="6" customWidth="1"/>
    <col min="13059" max="13059" width="10.5703125" style="6" customWidth="1"/>
    <col min="13060" max="13060" width="10.28515625" style="6" customWidth="1"/>
    <col min="13061" max="13061" width="11.140625" style="6" customWidth="1"/>
    <col min="13062" max="13062" width="13.140625" style="6" customWidth="1"/>
    <col min="13063" max="13063" width="13.42578125" style="6" customWidth="1"/>
    <col min="13064" max="13064" width="13.140625" style="6" customWidth="1"/>
    <col min="13065" max="13313" width="9.140625" style="6"/>
    <col min="13314" max="13314" width="10.42578125" style="6" customWidth="1"/>
    <col min="13315" max="13315" width="10.5703125" style="6" customWidth="1"/>
    <col min="13316" max="13316" width="10.28515625" style="6" customWidth="1"/>
    <col min="13317" max="13317" width="11.140625" style="6" customWidth="1"/>
    <col min="13318" max="13318" width="13.140625" style="6" customWidth="1"/>
    <col min="13319" max="13319" width="13.42578125" style="6" customWidth="1"/>
    <col min="13320" max="13320" width="13.140625" style="6" customWidth="1"/>
    <col min="13321" max="13569" width="9.140625" style="6"/>
    <col min="13570" max="13570" width="10.42578125" style="6" customWidth="1"/>
    <col min="13571" max="13571" width="10.5703125" style="6" customWidth="1"/>
    <col min="13572" max="13572" width="10.28515625" style="6" customWidth="1"/>
    <col min="13573" max="13573" width="11.140625" style="6" customWidth="1"/>
    <col min="13574" max="13574" width="13.140625" style="6" customWidth="1"/>
    <col min="13575" max="13575" width="13.42578125" style="6" customWidth="1"/>
    <col min="13576" max="13576" width="13.140625" style="6" customWidth="1"/>
    <col min="13577" max="13825" width="9.140625" style="6"/>
    <col min="13826" max="13826" width="10.42578125" style="6" customWidth="1"/>
    <col min="13827" max="13827" width="10.5703125" style="6" customWidth="1"/>
    <col min="13828" max="13828" width="10.28515625" style="6" customWidth="1"/>
    <col min="13829" max="13829" width="11.140625" style="6" customWidth="1"/>
    <col min="13830" max="13830" width="13.140625" style="6" customWidth="1"/>
    <col min="13831" max="13831" width="13.42578125" style="6" customWidth="1"/>
    <col min="13832" max="13832" width="13.140625" style="6" customWidth="1"/>
    <col min="13833" max="14081" width="9.140625" style="6"/>
    <col min="14082" max="14082" width="10.42578125" style="6" customWidth="1"/>
    <col min="14083" max="14083" width="10.5703125" style="6" customWidth="1"/>
    <col min="14084" max="14084" width="10.28515625" style="6" customWidth="1"/>
    <col min="14085" max="14085" width="11.140625" style="6" customWidth="1"/>
    <col min="14086" max="14086" width="13.140625" style="6" customWidth="1"/>
    <col min="14087" max="14087" width="13.42578125" style="6" customWidth="1"/>
    <col min="14088" max="14088" width="13.140625" style="6" customWidth="1"/>
    <col min="14089" max="14337" width="9.140625" style="6"/>
    <col min="14338" max="14338" width="10.42578125" style="6" customWidth="1"/>
    <col min="14339" max="14339" width="10.5703125" style="6" customWidth="1"/>
    <col min="14340" max="14340" width="10.28515625" style="6" customWidth="1"/>
    <col min="14341" max="14341" width="11.140625" style="6" customWidth="1"/>
    <col min="14342" max="14342" width="13.140625" style="6" customWidth="1"/>
    <col min="14343" max="14343" width="13.42578125" style="6" customWidth="1"/>
    <col min="14344" max="14344" width="13.140625" style="6" customWidth="1"/>
    <col min="14345" max="14593" width="9.140625" style="6"/>
    <col min="14594" max="14594" width="10.42578125" style="6" customWidth="1"/>
    <col min="14595" max="14595" width="10.5703125" style="6" customWidth="1"/>
    <col min="14596" max="14596" width="10.28515625" style="6" customWidth="1"/>
    <col min="14597" max="14597" width="11.140625" style="6" customWidth="1"/>
    <col min="14598" max="14598" width="13.140625" style="6" customWidth="1"/>
    <col min="14599" max="14599" width="13.42578125" style="6" customWidth="1"/>
    <col min="14600" max="14600" width="13.140625" style="6" customWidth="1"/>
    <col min="14601" max="14849" width="9.140625" style="6"/>
    <col min="14850" max="14850" width="10.42578125" style="6" customWidth="1"/>
    <col min="14851" max="14851" width="10.5703125" style="6" customWidth="1"/>
    <col min="14852" max="14852" width="10.28515625" style="6" customWidth="1"/>
    <col min="14853" max="14853" width="11.140625" style="6" customWidth="1"/>
    <col min="14854" max="14854" width="13.140625" style="6" customWidth="1"/>
    <col min="14855" max="14855" width="13.42578125" style="6" customWidth="1"/>
    <col min="14856" max="14856" width="13.140625" style="6" customWidth="1"/>
    <col min="14857" max="15105" width="9.140625" style="6"/>
    <col min="15106" max="15106" width="10.42578125" style="6" customWidth="1"/>
    <col min="15107" max="15107" width="10.5703125" style="6" customWidth="1"/>
    <col min="15108" max="15108" width="10.28515625" style="6" customWidth="1"/>
    <col min="15109" max="15109" width="11.140625" style="6" customWidth="1"/>
    <col min="15110" max="15110" width="13.140625" style="6" customWidth="1"/>
    <col min="15111" max="15111" width="13.42578125" style="6" customWidth="1"/>
    <col min="15112" max="15112" width="13.140625" style="6" customWidth="1"/>
    <col min="15113" max="15361" width="9.140625" style="6"/>
    <col min="15362" max="15362" width="10.42578125" style="6" customWidth="1"/>
    <col min="15363" max="15363" width="10.5703125" style="6" customWidth="1"/>
    <col min="15364" max="15364" width="10.28515625" style="6" customWidth="1"/>
    <col min="15365" max="15365" width="11.140625" style="6" customWidth="1"/>
    <col min="15366" max="15366" width="13.140625" style="6" customWidth="1"/>
    <col min="15367" max="15367" width="13.42578125" style="6" customWidth="1"/>
    <col min="15368" max="15368" width="13.140625" style="6" customWidth="1"/>
    <col min="15369" max="15617" width="9.140625" style="6"/>
    <col min="15618" max="15618" width="10.42578125" style="6" customWidth="1"/>
    <col min="15619" max="15619" width="10.5703125" style="6" customWidth="1"/>
    <col min="15620" max="15620" width="10.28515625" style="6" customWidth="1"/>
    <col min="15621" max="15621" width="11.140625" style="6" customWidth="1"/>
    <col min="15622" max="15622" width="13.140625" style="6" customWidth="1"/>
    <col min="15623" max="15623" width="13.42578125" style="6" customWidth="1"/>
    <col min="15624" max="15624" width="13.140625" style="6" customWidth="1"/>
    <col min="15625" max="15873" width="9.140625" style="6"/>
    <col min="15874" max="15874" width="10.42578125" style="6" customWidth="1"/>
    <col min="15875" max="15875" width="10.5703125" style="6" customWidth="1"/>
    <col min="15876" max="15876" width="10.28515625" style="6" customWidth="1"/>
    <col min="15877" max="15877" width="11.140625" style="6" customWidth="1"/>
    <col min="15878" max="15878" width="13.140625" style="6" customWidth="1"/>
    <col min="15879" max="15879" width="13.42578125" style="6" customWidth="1"/>
    <col min="15880" max="15880" width="13.140625" style="6" customWidth="1"/>
    <col min="15881" max="16129" width="9.140625" style="6"/>
    <col min="16130" max="16130" width="10.42578125" style="6" customWidth="1"/>
    <col min="16131" max="16131" width="10.5703125" style="6" customWidth="1"/>
    <col min="16132" max="16132" width="10.28515625" style="6" customWidth="1"/>
    <col min="16133" max="16133" width="11.140625" style="6" customWidth="1"/>
    <col min="16134" max="16134" width="13.140625" style="6" customWidth="1"/>
    <col min="16135" max="16135" width="13.42578125" style="6" customWidth="1"/>
    <col min="16136" max="16136" width="13.140625" style="6" customWidth="1"/>
    <col min="16137" max="16384" width="9.140625" style="6"/>
  </cols>
  <sheetData>
    <row r="1" spans="1:16" s="3" customFormat="1" ht="15" x14ac:dyDescent="0.25">
      <c r="A1" s="282" t="s">
        <v>2</v>
      </c>
      <c r="B1" s="282"/>
      <c r="C1" s="17">
        <v>2024</v>
      </c>
      <c r="D1" s="130"/>
      <c r="E1" s="283" t="s">
        <v>262</v>
      </c>
      <c r="F1" s="283"/>
      <c r="G1" s="283"/>
      <c r="H1" s="283"/>
      <c r="I1" s="283"/>
      <c r="J1" s="130"/>
      <c r="K1" s="130"/>
      <c r="L1" s="130"/>
      <c r="M1" s="130"/>
      <c r="N1" s="130"/>
      <c r="O1" s="34"/>
      <c r="P1" s="34"/>
    </row>
    <row r="2" spans="1:16" s="3" customFormat="1" ht="15" x14ac:dyDescent="0.25">
      <c r="A2" s="73"/>
      <c r="B2" s="73"/>
      <c r="C2" s="134"/>
      <c r="D2" s="130"/>
      <c r="E2" s="92"/>
      <c r="F2" s="92"/>
      <c r="G2" s="92"/>
      <c r="H2" s="92"/>
      <c r="I2" s="92"/>
      <c r="J2" s="130"/>
      <c r="K2" s="130"/>
      <c r="L2" s="130"/>
      <c r="M2" s="130"/>
      <c r="N2" s="130"/>
      <c r="O2" s="34"/>
      <c r="P2" s="34"/>
    </row>
    <row r="3" spans="1:16" s="84" customFormat="1" ht="15" x14ac:dyDescent="0.25">
      <c r="A3" s="81" t="s">
        <v>365</v>
      </c>
      <c r="B3" s="81"/>
      <c r="C3" s="174"/>
      <c r="D3" s="175"/>
      <c r="E3" s="83"/>
      <c r="F3" s="83"/>
      <c r="G3" s="83"/>
      <c r="H3" s="83"/>
      <c r="I3" s="83"/>
      <c r="J3" s="175"/>
      <c r="K3" s="175"/>
      <c r="L3" s="175"/>
      <c r="M3" s="175"/>
      <c r="N3" s="175"/>
      <c r="O3" s="82"/>
      <c r="P3" s="82"/>
    </row>
    <row r="4" spans="1:16" s="3" customFormat="1" ht="15" x14ac:dyDescent="0.25">
      <c r="A4" s="73"/>
      <c r="B4" s="73"/>
      <c r="C4" s="134"/>
      <c r="D4" s="130"/>
      <c r="E4" s="92"/>
      <c r="F4" s="92"/>
      <c r="G4" s="92"/>
      <c r="H4" s="92"/>
      <c r="I4" s="92"/>
      <c r="J4" s="130"/>
      <c r="K4" s="130"/>
      <c r="L4" s="130"/>
      <c r="M4" s="130"/>
      <c r="N4" s="130"/>
      <c r="O4" s="34"/>
      <c r="P4" s="34"/>
    </row>
    <row r="5" spans="1:16" x14ac:dyDescent="0.25">
      <c r="A5" s="379" t="s">
        <v>363</v>
      </c>
      <c r="B5" s="380"/>
      <c r="C5" s="380"/>
      <c r="D5" s="380"/>
      <c r="E5" s="380"/>
      <c r="F5" s="132"/>
      <c r="G5" s="132"/>
      <c r="H5" s="132"/>
      <c r="I5" s="132"/>
      <c r="J5" s="132"/>
      <c r="K5" s="132"/>
      <c r="L5" s="132"/>
      <c r="M5" s="176"/>
      <c r="N5" s="176"/>
    </row>
    <row r="6" spans="1:16" s="5" customFormat="1" ht="15" x14ac:dyDescent="0.2">
      <c r="A6" s="381" t="s">
        <v>362</v>
      </c>
      <c r="B6" s="381"/>
      <c r="C6" s="381"/>
      <c r="D6" s="381"/>
      <c r="E6" s="381"/>
      <c r="F6" s="381"/>
      <c r="G6" s="238"/>
      <c r="H6" s="239"/>
      <c r="I6" s="239"/>
      <c r="J6" s="239"/>
      <c r="K6" s="239"/>
      <c r="L6" s="240"/>
      <c r="M6" s="177"/>
      <c r="N6" s="177"/>
    </row>
    <row r="7" spans="1:16" x14ac:dyDescent="0.25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76"/>
    </row>
    <row r="8" spans="1:16" s="11" customFormat="1" ht="12.75" x14ac:dyDescent="0.2">
      <c r="A8" s="135" t="s">
        <v>364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</row>
    <row r="9" spans="1:16" s="15" customFormat="1" ht="31.5" customHeight="1" x14ac:dyDescent="0.2">
      <c r="A9" s="86" t="s">
        <v>6</v>
      </c>
      <c r="B9" s="222" t="s">
        <v>240</v>
      </c>
      <c r="C9" s="222"/>
      <c r="D9" s="222"/>
      <c r="E9" s="132"/>
      <c r="F9" s="132"/>
      <c r="G9" s="132"/>
      <c r="H9" s="132"/>
      <c r="I9" s="132"/>
      <c r="J9" s="132"/>
      <c r="K9" s="132"/>
      <c r="L9" s="132"/>
      <c r="M9" s="132"/>
      <c r="N9" s="132"/>
    </row>
    <row r="10" spans="1:16" s="15" customFormat="1" ht="13.5" customHeight="1" x14ac:dyDescent="0.2">
      <c r="A10" s="88">
        <f>C1-5</f>
        <v>2019</v>
      </c>
      <c r="B10" s="289"/>
      <c r="C10" s="289"/>
      <c r="D10" s="289"/>
      <c r="E10" s="132"/>
      <c r="F10" s="132"/>
      <c r="G10" s="132"/>
      <c r="H10" s="132"/>
      <c r="I10" s="132"/>
      <c r="J10" s="132"/>
      <c r="K10" s="132"/>
      <c r="L10" s="132"/>
      <c r="M10" s="132"/>
      <c r="N10" s="132"/>
    </row>
    <row r="11" spans="1:16" s="15" customFormat="1" ht="13.5" customHeight="1" x14ac:dyDescent="0.2">
      <c r="A11" s="88">
        <f>C1-4</f>
        <v>2020</v>
      </c>
      <c r="B11" s="291"/>
      <c r="C11" s="378"/>
      <c r="D11" s="292"/>
      <c r="E11" s="132"/>
      <c r="F11" s="132"/>
      <c r="G11" s="132"/>
      <c r="H11" s="132"/>
      <c r="I11" s="132"/>
      <c r="J11" s="132"/>
      <c r="K11" s="132"/>
      <c r="L11" s="132"/>
      <c r="M11" s="132"/>
      <c r="N11" s="132"/>
    </row>
    <row r="12" spans="1:16" s="15" customFormat="1" ht="13.5" customHeight="1" x14ac:dyDescent="0.2">
      <c r="A12" s="88">
        <f>C1-3</f>
        <v>2021</v>
      </c>
      <c r="B12" s="291"/>
      <c r="C12" s="378"/>
      <c r="D12" s="292"/>
      <c r="E12" s="132"/>
      <c r="F12" s="132"/>
      <c r="G12" s="132"/>
      <c r="H12" s="132"/>
      <c r="I12" s="132"/>
      <c r="J12" s="132"/>
      <c r="K12" s="132"/>
      <c r="L12" s="132"/>
      <c r="M12" s="132"/>
      <c r="N12" s="132"/>
    </row>
    <row r="13" spans="1:16" s="15" customFormat="1" ht="13.5" customHeight="1" x14ac:dyDescent="0.2">
      <c r="A13" s="88">
        <f>C1-2</f>
        <v>2022</v>
      </c>
      <c r="B13" s="289"/>
      <c r="C13" s="289"/>
      <c r="D13" s="289"/>
      <c r="E13" s="132"/>
      <c r="F13" s="132"/>
      <c r="G13" s="132"/>
      <c r="H13" s="132"/>
      <c r="I13" s="132"/>
      <c r="J13" s="132"/>
      <c r="K13" s="132"/>
      <c r="L13" s="132"/>
      <c r="M13" s="132"/>
      <c r="N13" s="132"/>
    </row>
    <row r="14" spans="1:16" s="15" customFormat="1" ht="12.75" x14ac:dyDescent="0.2">
      <c r="A14" s="88">
        <f>C1-1</f>
        <v>2023</v>
      </c>
      <c r="B14" s="289"/>
      <c r="C14" s="289"/>
      <c r="D14" s="289"/>
      <c r="E14" s="132"/>
      <c r="F14" s="132"/>
      <c r="G14" s="132"/>
      <c r="H14" s="132"/>
      <c r="I14" s="132"/>
      <c r="J14" s="132"/>
      <c r="K14" s="132"/>
      <c r="L14" s="132"/>
      <c r="M14" s="132"/>
      <c r="N14" s="132"/>
    </row>
    <row r="15" spans="1:16" s="15" customFormat="1" ht="12.75" x14ac:dyDescent="0.2">
      <c r="A15" s="26"/>
      <c r="B15" s="49"/>
      <c r="C15" s="49"/>
      <c r="D15" s="49"/>
      <c r="E15" s="132"/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6" s="15" customFormat="1" ht="12.75" x14ac:dyDescent="0.2">
      <c r="A16" s="26"/>
      <c r="B16" s="49"/>
      <c r="C16" s="49"/>
      <c r="D16" s="49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pans="1:18" s="45" customFormat="1" ht="12.75" x14ac:dyDescent="0.2">
      <c r="A17" s="142" t="s">
        <v>366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</row>
    <row r="18" spans="1:18" s="11" customFormat="1" ht="12.75" x14ac:dyDescent="0.2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</row>
    <row r="19" spans="1:18" s="14" customFormat="1" ht="12.75" x14ac:dyDescent="0.2">
      <c r="A19" s="135" t="s">
        <v>367</v>
      </c>
      <c r="B19" s="135"/>
      <c r="C19" s="135"/>
      <c r="D19" s="135"/>
      <c r="E19" s="135"/>
      <c r="F19" s="135"/>
      <c r="G19" s="135"/>
      <c r="H19" s="132"/>
      <c r="I19" s="132"/>
      <c r="J19" s="132"/>
      <c r="K19" s="132"/>
      <c r="L19" s="132"/>
      <c r="M19" s="130"/>
      <c r="N19" s="130"/>
    </row>
    <row r="20" spans="1:18" s="14" customFormat="1" ht="12.75" x14ac:dyDescent="0.2">
      <c r="A20" s="135" t="s">
        <v>368</v>
      </c>
      <c r="B20" s="135"/>
      <c r="C20" s="135"/>
      <c r="D20" s="135"/>
      <c r="E20" s="135"/>
      <c r="F20" s="135"/>
      <c r="G20" s="135"/>
      <c r="H20" s="132"/>
      <c r="I20" s="132"/>
      <c r="J20" s="132"/>
      <c r="K20" s="132"/>
      <c r="L20" s="132"/>
      <c r="M20" s="130"/>
      <c r="N20" s="130"/>
    </row>
    <row r="21" spans="1:18" s="14" customFormat="1" ht="12.75" x14ac:dyDescent="0.2">
      <c r="A21" s="135" t="s">
        <v>369</v>
      </c>
      <c r="B21" s="135"/>
      <c r="C21" s="135"/>
      <c r="D21" s="135"/>
      <c r="E21" s="135"/>
      <c r="F21" s="135"/>
      <c r="G21" s="135"/>
      <c r="H21" s="132"/>
      <c r="I21" s="132"/>
      <c r="J21" s="132"/>
      <c r="K21" s="132"/>
      <c r="L21" s="132"/>
      <c r="M21" s="130"/>
      <c r="N21" s="130"/>
    </row>
    <row r="22" spans="1:18" s="14" customFormat="1" ht="66.75" customHeight="1" x14ac:dyDescent="0.2">
      <c r="A22" s="88" t="s">
        <v>6</v>
      </c>
      <c r="B22" s="222" t="s">
        <v>254</v>
      </c>
      <c r="C22" s="222"/>
      <c r="D22" s="187" t="s">
        <v>255</v>
      </c>
      <c r="E22" s="188"/>
      <c r="F22" s="222" t="s">
        <v>256</v>
      </c>
      <c r="G22" s="222"/>
      <c r="H22" s="187" t="s">
        <v>255</v>
      </c>
      <c r="I22" s="188"/>
      <c r="J22" s="222" t="s">
        <v>257</v>
      </c>
      <c r="K22" s="222"/>
      <c r="L22" s="187" t="s">
        <v>255</v>
      </c>
      <c r="M22" s="188"/>
      <c r="N22" s="87" t="s">
        <v>377</v>
      </c>
    </row>
    <row r="23" spans="1:18" s="14" customFormat="1" ht="12.75" x14ac:dyDescent="0.2">
      <c r="A23" s="88">
        <f>C1-5</f>
        <v>2019</v>
      </c>
      <c r="B23" s="238"/>
      <c r="C23" s="240"/>
      <c r="D23" s="366">
        <f>IFERROR(B23/N23,0)</f>
        <v>0</v>
      </c>
      <c r="E23" s="367"/>
      <c r="F23" s="238"/>
      <c r="G23" s="240"/>
      <c r="H23" s="366">
        <f>IFERROR(F23/N23,0)</f>
        <v>0</v>
      </c>
      <c r="I23" s="367"/>
      <c r="J23" s="374"/>
      <c r="K23" s="375"/>
      <c r="L23" s="370">
        <f>IFERROR(J23/N23,0)</f>
        <v>0</v>
      </c>
      <c r="M23" s="371"/>
      <c r="N23" s="96"/>
    </row>
    <row r="24" spans="1:18" s="14" customFormat="1" ht="12.75" x14ac:dyDescent="0.2">
      <c r="A24" s="88">
        <f>C1-4</f>
        <v>2020</v>
      </c>
      <c r="B24" s="238"/>
      <c r="C24" s="240"/>
      <c r="D24" s="366">
        <f t="shared" ref="D24:D27" si="0">IFERROR(B24/N24,0)</f>
        <v>0</v>
      </c>
      <c r="E24" s="367"/>
      <c r="F24" s="238"/>
      <c r="G24" s="240"/>
      <c r="H24" s="366">
        <f t="shared" ref="H24:H27" si="1">IFERROR(F24/N24,0)</f>
        <v>0</v>
      </c>
      <c r="I24" s="367"/>
      <c r="J24" s="376"/>
      <c r="K24" s="377"/>
      <c r="L24" s="370">
        <f t="shared" ref="L24:L27" si="2">IFERROR(J24/N24,0)</f>
        <v>0</v>
      </c>
      <c r="M24" s="371"/>
      <c r="N24" s="96"/>
    </row>
    <row r="25" spans="1:18" s="14" customFormat="1" ht="12.75" x14ac:dyDescent="0.2">
      <c r="A25" s="88">
        <f>C1-3</f>
        <v>2021</v>
      </c>
      <c r="B25" s="181"/>
      <c r="C25" s="182"/>
      <c r="D25" s="366">
        <f t="shared" si="0"/>
        <v>0</v>
      </c>
      <c r="E25" s="367"/>
      <c r="F25" s="181"/>
      <c r="G25" s="182"/>
      <c r="H25" s="366">
        <f t="shared" si="1"/>
        <v>0</v>
      </c>
      <c r="I25" s="367"/>
      <c r="J25" s="372"/>
      <c r="K25" s="373"/>
      <c r="L25" s="370">
        <f t="shared" si="2"/>
        <v>0</v>
      </c>
      <c r="M25" s="371"/>
      <c r="N25" s="96"/>
      <c r="R25" s="80"/>
    </row>
    <row r="26" spans="1:18" s="14" customFormat="1" ht="12.75" x14ac:dyDescent="0.2">
      <c r="A26" s="88">
        <f>C1-2</f>
        <v>2022</v>
      </c>
      <c r="B26" s="181"/>
      <c r="C26" s="182"/>
      <c r="D26" s="366">
        <f t="shared" si="0"/>
        <v>0</v>
      </c>
      <c r="E26" s="367"/>
      <c r="F26" s="181"/>
      <c r="G26" s="182"/>
      <c r="H26" s="366">
        <f t="shared" si="1"/>
        <v>0</v>
      </c>
      <c r="I26" s="367"/>
      <c r="J26" s="368"/>
      <c r="K26" s="369"/>
      <c r="L26" s="370">
        <f t="shared" si="2"/>
        <v>0</v>
      </c>
      <c r="M26" s="371"/>
      <c r="N26" s="96"/>
    </row>
    <row r="27" spans="1:18" s="14" customFormat="1" ht="12.75" x14ac:dyDescent="0.2">
      <c r="A27" s="88">
        <f>C1-1</f>
        <v>2023</v>
      </c>
      <c r="B27" s="181"/>
      <c r="C27" s="182"/>
      <c r="D27" s="366">
        <f t="shared" si="0"/>
        <v>0</v>
      </c>
      <c r="E27" s="367"/>
      <c r="F27" s="181"/>
      <c r="G27" s="182"/>
      <c r="H27" s="366">
        <f t="shared" si="1"/>
        <v>0</v>
      </c>
      <c r="I27" s="367"/>
      <c r="J27" s="368"/>
      <c r="K27" s="369"/>
      <c r="L27" s="370">
        <f t="shared" si="2"/>
        <v>0</v>
      </c>
      <c r="M27" s="371"/>
      <c r="N27" s="96"/>
    </row>
    <row r="28" spans="1:18" s="14" customFormat="1" ht="12.75" x14ac:dyDescent="0.2">
      <c r="A28" s="26"/>
      <c r="B28" s="74"/>
      <c r="C28" s="74"/>
      <c r="D28" s="75"/>
      <c r="E28" s="75"/>
      <c r="F28" s="74"/>
      <c r="G28" s="74"/>
      <c r="H28" s="75"/>
      <c r="I28" s="75"/>
      <c r="J28" s="33"/>
      <c r="K28" s="33"/>
      <c r="L28" s="75"/>
      <c r="M28" s="76"/>
    </row>
    <row r="29" spans="1:18" s="14" customFormat="1" ht="12.75" x14ac:dyDescent="0.2">
      <c r="A29" s="26"/>
      <c r="B29" s="74"/>
      <c r="C29" s="74"/>
      <c r="D29" s="75"/>
      <c r="E29" s="75"/>
      <c r="F29" s="74"/>
      <c r="G29" s="74"/>
      <c r="H29" s="75"/>
      <c r="I29" s="75"/>
      <c r="J29" s="33"/>
      <c r="K29" s="33"/>
      <c r="L29" s="75"/>
      <c r="M29" s="76"/>
    </row>
  </sheetData>
  <sheetProtection algorithmName="SHA-512" hashValue="+L1Frfaa1T2qNiQQU9+TijKy0AiQde868j89aEHP88LkgTIgEY5aGU6Yhjt4fRgCUBnO88ZhX7m7kE6DPGMnPw==" saltValue="xIIr8NP25getINJeeCH5yw==" spinCount="100000" sheet="1" formatCells="0" formatColumns="0" formatRows="0"/>
  <mergeCells count="47">
    <mergeCell ref="A1:B1"/>
    <mergeCell ref="E1:I1"/>
    <mergeCell ref="B25:C25"/>
    <mergeCell ref="D25:E25"/>
    <mergeCell ref="B27:C27"/>
    <mergeCell ref="D27:E27"/>
    <mergeCell ref="B9:D9"/>
    <mergeCell ref="B10:D10"/>
    <mergeCell ref="B11:D11"/>
    <mergeCell ref="A5:E5"/>
    <mergeCell ref="A6:F6"/>
    <mergeCell ref="G6:L6"/>
    <mergeCell ref="B22:C22"/>
    <mergeCell ref="D22:E22"/>
    <mergeCell ref="F22:G22"/>
    <mergeCell ref="H22:I22"/>
    <mergeCell ref="J22:K22"/>
    <mergeCell ref="L22:M22"/>
    <mergeCell ref="B12:D12"/>
    <mergeCell ref="B13:D13"/>
    <mergeCell ref="B14:D14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3:C23"/>
    <mergeCell ref="D23:E23"/>
    <mergeCell ref="B26:C26"/>
    <mergeCell ref="D26:E26"/>
    <mergeCell ref="F26:G26"/>
    <mergeCell ref="H26:I26"/>
    <mergeCell ref="J26:K26"/>
    <mergeCell ref="F27:G27"/>
    <mergeCell ref="H27:I27"/>
    <mergeCell ref="J27:K27"/>
    <mergeCell ref="L27:M27"/>
    <mergeCell ref="F25:G25"/>
    <mergeCell ref="H25:I25"/>
    <mergeCell ref="J25:K25"/>
    <mergeCell ref="L25:M25"/>
    <mergeCell ref="L26:M26"/>
  </mergeCells>
  <pageMargins left="0.7" right="0.7" top="0.75" bottom="0.75" header="0.3" footer="0.3"/>
  <pageSetup paperSize="9"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Zeros="0" view="pageBreakPreview" zoomScale="120" zoomScaleNormal="120" zoomScaleSheetLayoutView="120" workbookViewId="0">
      <selection activeCell="B18" sqref="B18:D18"/>
    </sheetView>
  </sheetViews>
  <sheetFormatPr defaultRowHeight="15.75" x14ac:dyDescent="0.25"/>
  <cols>
    <col min="1" max="1" width="9.140625" style="6"/>
    <col min="2" max="2" width="10.42578125" style="6" customWidth="1"/>
    <col min="3" max="3" width="10.5703125" style="6" customWidth="1"/>
    <col min="4" max="4" width="10.28515625" style="6" customWidth="1"/>
    <col min="5" max="5" width="11.140625" style="6" customWidth="1"/>
    <col min="6" max="6" width="15.5703125" style="6" customWidth="1"/>
    <col min="7" max="7" width="16.28515625" style="6" customWidth="1"/>
    <col min="8" max="8" width="14.5703125" style="6" customWidth="1"/>
    <col min="9" max="257" width="9.140625" style="6"/>
    <col min="258" max="258" width="10.42578125" style="6" customWidth="1"/>
    <col min="259" max="259" width="10.5703125" style="6" customWidth="1"/>
    <col min="260" max="260" width="10.28515625" style="6" customWidth="1"/>
    <col min="261" max="261" width="11.140625" style="6" customWidth="1"/>
    <col min="262" max="262" width="13.140625" style="6" customWidth="1"/>
    <col min="263" max="263" width="13.42578125" style="6" customWidth="1"/>
    <col min="264" max="264" width="13.140625" style="6" customWidth="1"/>
    <col min="265" max="513" width="9.140625" style="6"/>
    <col min="514" max="514" width="10.42578125" style="6" customWidth="1"/>
    <col min="515" max="515" width="10.5703125" style="6" customWidth="1"/>
    <col min="516" max="516" width="10.28515625" style="6" customWidth="1"/>
    <col min="517" max="517" width="11.140625" style="6" customWidth="1"/>
    <col min="518" max="518" width="13.140625" style="6" customWidth="1"/>
    <col min="519" max="519" width="13.42578125" style="6" customWidth="1"/>
    <col min="520" max="520" width="13.140625" style="6" customWidth="1"/>
    <col min="521" max="769" width="9.140625" style="6"/>
    <col min="770" max="770" width="10.42578125" style="6" customWidth="1"/>
    <col min="771" max="771" width="10.5703125" style="6" customWidth="1"/>
    <col min="772" max="772" width="10.28515625" style="6" customWidth="1"/>
    <col min="773" max="773" width="11.140625" style="6" customWidth="1"/>
    <col min="774" max="774" width="13.140625" style="6" customWidth="1"/>
    <col min="775" max="775" width="13.42578125" style="6" customWidth="1"/>
    <col min="776" max="776" width="13.140625" style="6" customWidth="1"/>
    <col min="777" max="1025" width="9.140625" style="6"/>
    <col min="1026" max="1026" width="10.42578125" style="6" customWidth="1"/>
    <col min="1027" max="1027" width="10.5703125" style="6" customWidth="1"/>
    <col min="1028" max="1028" width="10.28515625" style="6" customWidth="1"/>
    <col min="1029" max="1029" width="11.140625" style="6" customWidth="1"/>
    <col min="1030" max="1030" width="13.140625" style="6" customWidth="1"/>
    <col min="1031" max="1031" width="13.42578125" style="6" customWidth="1"/>
    <col min="1032" max="1032" width="13.140625" style="6" customWidth="1"/>
    <col min="1033" max="1281" width="9.140625" style="6"/>
    <col min="1282" max="1282" width="10.42578125" style="6" customWidth="1"/>
    <col min="1283" max="1283" width="10.5703125" style="6" customWidth="1"/>
    <col min="1284" max="1284" width="10.28515625" style="6" customWidth="1"/>
    <col min="1285" max="1285" width="11.140625" style="6" customWidth="1"/>
    <col min="1286" max="1286" width="13.140625" style="6" customWidth="1"/>
    <col min="1287" max="1287" width="13.42578125" style="6" customWidth="1"/>
    <col min="1288" max="1288" width="13.140625" style="6" customWidth="1"/>
    <col min="1289" max="1537" width="9.140625" style="6"/>
    <col min="1538" max="1538" width="10.42578125" style="6" customWidth="1"/>
    <col min="1539" max="1539" width="10.5703125" style="6" customWidth="1"/>
    <col min="1540" max="1540" width="10.28515625" style="6" customWidth="1"/>
    <col min="1541" max="1541" width="11.140625" style="6" customWidth="1"/>
    <col min="1542" max="1542" width="13.140625" style="6" customWidth="1"/>
    <col min="1543" max="1543" width="13.42578125" style="6" customWidth="1"/>
    <col min="1544" max="1544" width="13.140625" style="6" customWidth="1"/>
    <col min="1545" max="1793" width="9.140625" style="6"/>
    <col min="1794" max="1794" width="10.42578125" style="6" customWidth="1"/>
    <col min="1795" max="1795" width="10.5703125" style="6" customWidth="1"/>
    <col min="1796" max="1796" width="10.28515625" style="6" customWidth="1"/>
    <col min="1797" max="1797" width="11.140625" style="6" customWidth="1"/>
    <col min="1798" max="1798" width="13.140625" style="6" customWidth="1"/>
    <col min="1799" max="1799" width="13.42578125" style="6" customWidth="1"/>
    <col min="1800" max="1800" width="13.140625" style="6" customWidth="1"/>
    <col min="1801" max="2049" width="9.140625" style="6"/>
    <col min="2050" max="2050" width="10.42578125" style="6" customWidth="1"/>
    <col min="2051" max="2051" width="10.5703125" style="6" customWidth="1"/>
    <col min="2052" max="2052" width="10.28515625" style="6" customWidth="1"/>
    <col min="2053" max="2053" width="11.140625" style="6" customWidth="1"/>
    <col min="2054" max="2054" width="13.140625" style="6" customWidth="1"/>
    <col min="2055" max="2055" width="13.42578125" style="6" customWidth="1"/>
    <col min="2056" max="2056" width="13.140625" style="6" customWidth="1"/>
    <col min="2057" max="2305" width="9.140625" style="6"/>
    <col min="2306" max="2306" width="10.42578125" style="6" customWidth="1"/>
    <col min="2307" max="2307" width="10.5703125" style="6" customWidth="1"/>
    <col min="2308" max="2308" width="10.28515625" style="6" customWidth="1"/>
    <col min="2309" max="2309" width="11.140625" style="6" customWidth="1"/>
    <col min="2310" max="2310" width="13.140625" style="6" customWidth="1"/>
    <col min="2311" max="2311" width="13.42578125" style="6" customWidth="1"/>
    <col min="2312" max="2312" width="13.140625" style="6" customWidth="1"/>
    <col min="2313" max="2561" width="9.140625" style="6"/>
    <col min="2562" max="2562" width="10.42578125" style="6" customWidth="1"/>
    <col min="2563" max="2563" width="10.5703125" style="6" customWidth="1"/>
    <col min="2564" max="2564" width="10.28515625" style="6" customWidth="1"/>
    <col min="2565" max="2565" width="11.140625" style="6" customWidth="1"/>
    <col min="2566" max="2566" width="13.140625" style="6" customWidth="1"/>
    <col min="2567" max="2567" width="13.42578125" style="6" customWidth="1"/>
    <col min="2568" max="2568" width="13.140625" style="6" customWidth="1"/>
    <col min="2569" max="2817" width="9.140625" style="6"/>
    <col min="2818" max="2818" width="10.42578125" style="6" customWidth="1"/>
    <col min="2819" max="2819" width="10.5703125" style="6" customWidth="1"/>
    <col min="2820" max="2820" width="10.28515625" style="6" customWidth="1"/>
    <col min="2821" max="2821" width="11.140625" style="6" customWidth="1"/>
    <col min="2822" max="2822" width="13.140625" style="6" customWidth="1"/>
    <col min="2823" max="2823" width="13.42578125" style="6" customWidth="1"/>
    <col min="2824" max="2824" width="13.140625" style="6" customWidth="1"/>
    <col min="2825" max="3073" width="9.140625" style="6"/>
    <col min="3074" max="3074" width="10.42578125" style="6" customWidth="1"/>
    <col min="3075" max="3075" width="10.5703125" style="6" customWidth="1"/>
    <col min="3076" max="3076" width="10.28515625" style="6" customWidth="1"/>
    <col min="3077" max="3077" width="11.140625" style="6" customWidth="1"/>
    <col min="3078" max="3078" width="13.140625" style="6" customWidth="1"/>
    <col min="3079" max="3079" width="13.42578125" style="6" customWidth="1"/>
    <col min="3080" max="3080" width="13.140625" style="6" customWidth="1"/>
    <col min="3081" max="3329" width="9.140625" style="6"/>
    <col min="3330" max="3330" width="10.42578125" style="6" customWidth="1"/>
    <col min="3331" max="3331" width="10.5703125" style="6" customWidth="1"/>
    <col min="3332" max="3332" width="10.28515625" style="6" customWidth="1"/>
    <col min="3333" max="3333" width="11.140625" style="6" customWidth="1"/>
    <col min="3334" max="3334" width="13.140625" style="6" customWidth="1"/>
    <col min="3335" max="3335" width="13.42578125" style="6" customWidth="1"/>
    <col min="3336" max="3336" width="13.140625" style="6" customWidth="1"/>
    <col min="3337" max="3585" width="9.140625" style="6"/>
    <col min="3586" max="3586" width="10.42578125" style="6" customWidth="1"/>
    <col min="3587" max="3587" width="10.5703125" style="6" customWidth="1"/>
    <col min="3588" max="3588" width="10.28515625" style="6" customWidth="1"/>
    <col min="3589" max="3589" width="11.140625" style="6" customWidth="1"/>
    <col min="3590" max="3590" width="13.140625" style="6" customWidth="1"/>
    <col min="3591" max="3591" width="13.42578125" style="6" customWidth="1"/>
    <col min="3592" max="3592" width="13.140625" style="6" customWidth="1"/>
    <col min="3593" max="3841" width="9.140625" style="6"/>
    <col min="3842" max="3842" width="10.42578125" style="6" customWidth="1"/>
    <col min="3843" max="3843" width="10.5703125" style="6" customWidth="1"/>
    <col min="3844" max="3844" width="10.28515625" style="6" customWidth="1"/>
    <col min="3845" max="3845" width="11.140625" style="6" customWidth="1"/>
    <col min="3846" max="3846" width="13.140625" style="6" customWidth="1"/>
    <col min="3847" max="3847" width="13.42578125" style="6" customWidth="1"/>
    <col min="3848" max="3848" width="13.140625" style="6" customWidth="1"/>
    <col min="3849" max="4097" width="9.140625" style="6"/>
    <col min="4098" max="4098" width="10.42578125" style="6" customWidth="1"/>
    <col min="4099" max="4099" width="10.5703125" style="6" customWidth="1"/>
    <col min="4100" max="4100" width="10.28515625" style="6" customWidth="1"/>
    <col min="4101" max="4101" width="11.140625" style="6" customWidth="1"/>
    <col min="4102" max="4102" width="13.140625" style="6" customWidth="1"/>
    <col min="4103" max="4103" width="13.42578125" style="6" customWidth="1"/>
    <col min="4104" max="4104" width="13.140625" style="6" customWidth="1"/>
    <col min="4105" max="4353" width="9.140625" style="6"/>
    <col min="4354" max="4354" width="10.42578125" style="6" customWidth="1"/>
    <col min="4355" max="4355" width="10.5703125" style="6" customWidth="1"/>
    <col min="4356" max="4356" width="10.28515625" style="6" customWidth="1"/>
    <col min="4357" max="4357" width="11.140625" style="6" customWidth="1"/>
    <col min="4358" max="4358" width="13.140625" style="6" customWidth="1"/>
    <col min="4359" max="4359" width="13.42578125" style="6" customWidth="1"/>
    <col min="4360" max="4360" width="13.140625" style="6" customWidth="1"/>
    <col min="4361" max="4609" width="9.140625" style="6"/>
    <col min="4610" max="4610" width="10.42578125" style="6" customWidth="1"/>
    <col min="4611" max="4611" width="10.5703125" style="6" customWidth="1"/>
    <col min="4612" max="4612" width="10.28515625" style="6" customWidth="1"/>
    <col min="4613" max="4613" width="11.140625" style="6" customWidth="1"/>
    <col min="4614" max="4614" width="13.140625" style="6" customWidth="1"/>
    <col min="4615" max="4615" width="13.42578125" style="6" customWidth="1"/>
    <col min="4616" max="4616" width="13.140625" style="6" customWidth="1"/>
    <col min="4617" max="4865" width="9.140625" style="6"/>
    <col min="4866" max="4866" width="10.42578125" style="6" customWidth="1"/>
    <col min="4867" max="4867" width="10.5703125" style="6" customWidth="1"/>
    <col min="4868" max="4868" width="10.28515625" style="6" customWidth="1"/>
    <col min="4869" max="4869" width="11.140625" style="6" customWidth="1"/>
    <col min="4870" max="4870" width="13.140625" style="6" customWidth="1"/>
    <col min="4871" max="4871" width="13.42578125" style="6" customWidth="1"/>
    <col min="4872" max="4872" width="13.140625" style="6" customWidth="1"/>
    <col min="4873" max="5121" width="9.140625" style="6"/>
    <col min="5122" max="5122" width="10.42578125" style="6" customWidth="1"/>
    <col min="5123" max="5123" width="10.5703125" style="6" customWidth="1"/>
    <col min="5124" max="5124" width="10.28515625" style="6" customWidth="1"/>
    <col min="5125" max="5125" width="11.140625" style="6" customWidth="1"/>
    <col min="5126" max="5126" width="13.140625" style="6" customWidth="1"/>
    <col min="5127" max="5127" width="13.42578125" style="6" customWidth="1"/>
    <col min="5128" max="5128" width="13.140625" style="6" customWidth="1"/>
    <col min="5129" max="5377" width="9.140625" style="6"/>
    <col min="5378" max="5378" width="10.42578125" style="6" customWidth="1"/>
    <col min="5379" max="5379" width="10.5703125" style="6" customWidth="1"/>
    <col min="5380" max="5380" width="10.28515625" style="6" customWidth="1"/>
    <col min="5381" max="5381" width="11.140625" style="6" customWidth="1"/>
    <col min="5382" max="5382" width="13.140625" style="6" customWidth="1"/>
    <col min="5383" max="5383" width="13.42578125" style="6" customWidth="1"/>
    <col min="5384" max="5384" width="13.140625" style="6" customWidth="1"/>
    <col min="5385" max="5633" width="9.140625" style="6"/>
    <col min="5634" max="5634" width="10.42578125" style="6" customWidth="1"/>
    <col min="5635" max="5635" width="10.5703125" style="6" customWidth="1"/>
    <col min="5636" max="5636" width="10.28515625" style="6" customWidth="1"/>
    <col min="5637" max="5637" width="11.140625" style="6" customWidth="1"/>
    <col min="5638" max="5638" width="13.140625" style="6" customWidth="1"/>
    <col min="5639" max="5639" width="13.42578125" style="6" customWidth="1"/>
    <col min="5640" max="5640" width="13.140625" style="6" customWidth="1"/>
    <col min="5641" max="5889" width="9.140625" style="6"/>
    <col min="5890" max="5890" width="10.42578125" style="6" customWidth="1"/>
    <col min="5891" max="5891" width="10.5703125" style="6" customWidth="1"/>
    <col min="5892" max="5892" width="10.28515625" style="6" customWidth="1"/>
    <col min="5893" max="5893" width="11.140625" style="6" customWidth="1"/>
    <col min="5894" max="5894" width="13.140625" style="6" customWidth="1"/>
    <col min="5895" max="5895" width="13.42578125" style="6" customWidth="1"/>
    <col min="5896" max="5896" width="13.140625" style="6" customWidth="1"/>
    <col min="5897" max="6145" width="9.140625" style="6"/>
    <col min="6146" max="6146" width="10.42578125" style="6" customWidth="1"/>
    <col min="6147" max="6147" width="10.5703125" style="6" customWidth="1"/>
    <col min="6148" max="6148" width="10.28515625" style="6" customWidth="1"/>
    <col min="6149" max="6149" width="11.140625" style="6" customWidth="1"/>
    <col min="6150" max="6150" width="13.140625" style="6" customWidth="1"/>
    <col min="6151" max="6151" width="13.42578125" style="6" customWidth="1"/>
    <col min="6152" max="6152" width="13.140625" style="6" customWidth="1"/>
    <col min="6153" max="6401" width="9.140625" style="6"/>
    <col min="6402" max="6402" width="10.42578125" style="6" customWidth="1"/>
    <col min="6403" max="6403" width="10.5703125" style="6" customWidth="1"/>
    <col min="6404" max="6404" width="10.28515625" style="6" customWidth="1"/>
    <col min="6405" max="6405" width="11.140625" style="6" customWidth="1"/>
    <col min="6406" max="6406" width="13.140625" style="6" customWidth="1"/>
    <col min="6407" max="6407" width="13.42578125" style="6" customWidth="1"/>
    <col min="6408" max="6408" width="13.140625" style="6" customWidth="1"/>
    <col min="6409" max="6657" width="9.140625" style="6"/>
    <col min="6658" max="6658" width="10.42578125" style="6" customWidth="1"/>
    <col min="6659" max="6659" width="10.5703125" style="6" customWidth="1"/>
    <col min="6660" max="6660" width="10.28515625" style="6" customWidth="1"/>
    <col min="6661" max="6661" width="11.140625" style="6" customWidth="1"/>
    <col min="6662" max="6662" width="13.140625" style="6" customWidth="1"/>
    <col min="6663" max="6663" width="13.42578125" style="6" customWidth="1"/>
    <col min="6664" max="6664" width="13.140625" style="6" customWidth="1"/>
    <col min="6665" max="6913" width="9.140625" style="6"/>
    <col min="6914" max="6914" width="10.42578125" style="6" customWidth="1"/>
    <col min="6915" max="6915" width="10.5703125" style="6" customWidth="1"/>
    <col min="6916" max="6916" width="10.28515625" style="6" customWidth="1"/>
    <col min="6917" max="6917" width="11.140625" style="6" customWidth="1"/>
    <col min="6918" max="6918" width="13.140625" style="6" customWidth="1"/>
    <col min="6919" max="6919" width="13.42578125" style="6" customWidth="1"/>
    <col min="6920" max="6920" width="13.140625" style="6" customWidth="1"/>
    <col min="6921" max="7169" width="9.140625" style="6"/>
    <col min="7170" max="7170" width="10.42578125" style="6" customWidth="1"/>
    <col min="7171" max="7171" width="10.5703125" style="6" customWidth="1"/>
    <col min="7172" max="7172" width="10.28515625" style="6" customWidth="1"/>
    <col min="7173" max="7173" width="11.140625" style="6" customWidth="1"/>
    <col min="7174" max="7174" width="13.140625" style="6" customWidth="1"/>
    <col min="7175" max="7175" width="13.42578125" style="6" customWidth="1"/>
    <col min="7176" max="7176" width="13.140625" style="6" customWidth="1"/>
    <col min="7177" max="7425" width="9.140625" style="6"/>
    <col min="7426" max="7426" width="10.42578125" style="6" customWidth="1"/>
    <col min="7427" max="7427" width="10.5703125" style="6" customWidth="1"/>
    <col min="7428" max="7428" width="10.28515625" style="6" customWidth="1"/>
    <col min="7429" max="7429" width="11.140625" style="6" customWidth="1"/>
    <col min="7430" max="7430" width="13.140625" style="6" customWidth="1"/>
    <col min="7431" max="7431" width="13.42578125" style="6" customWidth="1"/>
    <col min="7432" max="7432" width="13.140625" style="6" customWidth="1"/>
    <col min="7433" max="7681" width="9.140625" style="6"/>
    <col min="7682" max="7682" width="10.42578125" style="6" customWidth="1"/>
    <col min="7683" max="7683" width="10.5703125" style="6" customWidth="1"/>
    <col min="7684" max="7684" width="10.28515625" style="6" customWidth="1"/>
    <col min="7685" max="7685" width="11.140625" style="6" customWidth="1"/>
    <col min="7686" max="7686" width="13.140625" style="6" customWidth="1"/>
    <col min="7687" max="7687" width="13.42578125" style="6" customWidth="1"/>
    <col min="7688" max="7688" width="13.140625" style="6" customWidth="1"/>
    <col min="7689" max="7937" width="9.140625" style="6"/>
    <col min="7938" max="7938" width="10.42578125" style="6" customWidth="1"/>
    <col min="7939" max="7939" width="10.5703125" style="6" customWidth="1"/>
    <col min="7940" max="7940" width="10.28515625" style="6" customWidth="1"/>
    <col min="7941" max="7941" width="11.140625" style="6" customWidth="1"/>
    <col min="7942" max="7942" width="13.140625" style="6" customWidth="1"/>
    <col min="7943" max="7943" width="13.42578125" style="6" customWidth="1"/>
    <col min="7944" max="7944" width="13.140625" style="6" customWidth="1"/>
    <col min="7945" max="8193" width="9.140625" style="6"/>
    <col min="8194" max="8194" width="10.42578125" style="6" customWidth="1"/>
    <col min="8195" max="8195" width="10.5703125" style="6" customWidth="1"/>
    <col min="8196" max="8196" width="10.28515625" style="6" customWidth="1"/>
    <col min="8197" max="8197" width="11.140625" style="6" customWidth="1"/>
    <col min="8198" max="8198" width="13.140625" style="6" customWidth="1"/>
    <col min="8199" max="8199" width="13.42578125" style="6" customWidth="1"/>
    <col min="8200" max="8200" width="13.140625" style="6" customWidth="1"/>
    <col min="8201" max="8449" width="9.140625" style="6"/>
    <col min="8450" max="8450" width="10.42578125" style="6" customWidth="1"/>
    <col min="8451" max="8451" width="10.5703125" style="6" customWidth="1"/>
    <col min="8452" max="8452" width="10.28515625" style="6" customWidth="1"/>
    <col min="8453" max="8453" width="11.140625" style="6" customWidth="1"/>
    <col min="8454" max="8454" width="13.140625" style="6" customWidth="1"/>
    <col min="8455" max="8455" width="13.42578125" style="6" customWidth="1"/>
    <col min="8456" max="8456" width="13.140625" style="6" customWidth="1"/>
    <col min="8457" max="8705" width="9.140625" style="6"/>
    <col min="8706" max="8706" width="10.42578125" style="6" customWidth="1"/>
    <col min="8707" max="8707" width="10.5703125" style="6" customWidth="1"/>
    <col min="8708" max="8708" width="10.28515625" style="6" customWidth="1"/>
    <col min="8709" max="8709" width="11.140625" style="6" customWidth="1"/>
    <col min="8710" max="8710" width="13.140625" style="6" customWidth="1"/>
    <col min="8711" max="8711" width="13.42578125" style="6" customWidth="1"/>
    <col min="8712" max="8712" width="13.140625" style="6" customWidth="1"/>
    <col min="8713" max="8961" width="9.140625" style="6"/>
    <col min="8962" max="8962" width="10.42578125" style="6" customWidth="1"/>
    <col min="8963" max="8963" width="10.5703125" style="6" customWidth="1"/>
    <col min="8964" max="8964" width="10.28515625" style="6" customWidth="1"/>
    <col min="8965" max="8965" width="11.140625" style="6" customWidth="1"/>
    <col min="8966" max="8966" width="13.140625" style="6" customWidth="1"/>
    <col min="8967" max="8967" width="13.42578125" style="6" customWidth="1"/>
    <col min="8968" max="8968" width="13.140625" style="6" customWidth="1"/>
    <col min="8969" max="9217" width="9.140625" style="6"/>
    <col min="9218" max="9218" width="10.42578125" style="6" customWidth="1"/>
    <col min="9219" max="9219" width="10.5703125" style="6" customWidth="1"/>
    <col min="9220" max="9220" width="10.28515625" style="6" customWidth="1"/>
    <col min="9221" max="9221" width="11.140625" style="6" customWidth="1"/>
    <col min="9222" max="9222" width="13.140625" style="6" customWidth="1"/>
    <col min="9223" max="9223" width="13.42578125" style="6" customWidth="1"/>
    <col min="9224" max="9224" width="13.140625" style="6" customWidth="1"/>
    <col min="9225" max="9473" width="9.140625" style="6"/>
    <col min="9474" max="9474" width="10.42578125" style="6" customWidth="1"/>
    <col min="9475" max="9475" width="10.5703125" style="6" customWidth="1"/>
    <col min="9476" max="9476" width="10.28515625" style="6" customWidth="1"/>
    <col min="9477" max="9477" width="11.140625" style="6" customWidth="1"/>
    <col min="9478" max="9478" width="13.140625" style="6" customWidth="1"/>
    <col min="9479" max="9479" width="13.42578125" style="6" customWidth="1"/>
    <col min="9480" max="9480" width="13.140625" style="6" customWidth="1"/>
    <col min="9481" max="9729" width="9.140625" style="6"/>
    <col min="9730" max="9730" width="10.42578125" style="6" customWidth="1"/>
    <col min="9731" max="9731" width="10.5703125" style="6" customWidth="1"/>
    <col min="9732" max="9732" width="10.28515625" style="6" customWidth="1"/>
    <col min="9733" max="9733" width="11.140625" style="6" customWidth="1"/>
    <col min="9734" max="9734" width="13.140625" style="6" customWidth="1"/>
    <col min="9735" max="9735" width="13.42578125" style="6" customWidth="1"/>
    <col min="9736" max="9736" width="13.140625" style="6" customWidth="1"/>
    <col min="9737" max="9985" width="9.140625" style="6"/>
    <col min="9986" max="9986" width="10.42578125" style="6" customWidth="1"/>
    <col min="9987" max="9987" width="10.5703125" style="6" customWidth="1"/>
    <col min="9988" max="9988" width="10.28515625" style="6" customWidth="1"/>
    <col min="9989" max="9989" width="11.140625" style="6" customWidth="1"/>
    <col min="9990" max="9990" width="13.140625" style="6" customWidth="1"/>
    <col min="9991" max="9991" width="13.42578125" style="6" customWidth="1"/>
    <col min="9992" max="9992" width="13.140625" style="6" customWidth="1"/>
    <col min="9993" max="10241" width="9.140625" style="6"/>
    <col min="10242" max="10242" width="10.42578125" style="6" customWidth="1"/>
    <col min="10243" max="10243" width="10.5703125" style="6" customWidth="1"/>
    <col min="10244" max="10244" width="10.28515625" style="6" customWidth="1"/>
    <col min="10245" max="10245" width="11.140625" style="6" customWidth="1"/>
    <col min="10246" max="10246" width="13.140625" style="6" customWidth="1"/>
    <col min="10247" max="10247" width="13.42578125" style="6" customWidth="1"/>
    <col min="10248" max="10248" width="13.140625" style="6" customWidth="1"/>
    <col min="10249" max="10497" width="9.140625" style="6"/>
    <col min="10498" max="10498" width="10.42578125" style="6" customWidth="1"/>
    <col min="10499" max="10499" width="10.5703125" style="6" customWidth="1"/>
    <col min="10500" max="10500" width="10.28515625" style="6" customWidth="1"/>
    <col min="10501" max="10501" width="11.140625" style="6" customWidth="1"/>
    <col min="10502" max="10502" width="13.140625" style="6" customWidth="1"/>
    <col min="10503" max="10503" width="13.42578125" style="6" customWidth="1"/>
    <col min="10504" max="10504" width="13.140625" style="6" customWidth="1"/>
    <col min="10505" max="10753" width="9.140625" style="6"/>
    <col min="10754" max="10754" width="10.42578125" style="6" customWidth="1"/>
    <col min="10755" max="10755" width="10.5703125" style="6" customWidth="1"/>
    <col min="10756" max="10756" width="10.28515625" style="6" customWidth="1"/>
    <col min="10757" max="10757" width="11.140625" style="6" customWidth="1"/>
    <col min="10758" max="10758" width="13.140625" style="6" customWidth="1"/>
    <col min="10759" max="10759" width="13.42578125" style="6" customWidth="1"/>
    <col min="10760" max="10760" width="13.140625" style="6" customWidth="1"/>
    <col min="10761" max="11009" width="9.140625" style="6"/>
    <col min="11010" max="11010" width="10.42578125" style="6" customWidth="1"/>
    <col min="11011" max="11011" width="10.5703125" style="6" customWidth="1"/>
    <col min="11012" max="11012" width="10.28515625" style="6" customWidth="1"/>
    <col min="11013" max="11013" width="11.140625" style="6" customWidth="1"/>
    <col min="11014" max="11014" width="13.140625" style="6" customWidth="1"/>
    <col min="11015" max="11015" width="13.42578125" style="6" customWidth="1"/>
    <col min="11016" max="11016" width="13.140625" style="6" customWidth="1"/>
    <col min="11017" max="11265" width="9.140625" style="6"/>
    <col min="11266" max="11266" width="10.42578125" style="6" customWidth="1"/>
    <col min="11267" max="11267" width="10.5703125" style="6" customWidth="1"/>
    <col min="11268" max="11268" width="10.28515625" style="6" customWidth="1"/>
    <col min="11269" max="11269" width="11.140625" style="6" customWidth="1"/>
    <col min="11270" max="11270" width="13.140625" style="6" customWidth="1"/>
    <col min="11271" max="11271" width="13.42578125" style="6" customWidth="1"/>
    <col min="11272" max="11272" width="13.140625" style="6" customWidth="1"/>
    <col min="11273" max="11521" width="9.140625" style="6"/>
    <col min="11522" max="11522" width="10.42578125" style="6" customWidth="1"/>
    <col min="11523" max="11523" width="10.5703125" style="6" customWidth="1"/>
    <col min="11524" max="11524" width="10.28515625" style="6" customWidth="1"/>
    <col min="11525" max="11525" width="11.140625" style="6" customWidth="1"/>
    <col min="11526" max="11526" width="13.140625" style="6" customWidth="1"/>
    <col min="11527" max="11527" width="13.42578125" style="6" customWidth="1"/>
    <col min="11528" max="11528" width="13.140625" style="6" customWidth="1"/>
    <col min="11529" max="11777" width="9.140625" style="6"/>
    <col min="11778" max="11778" width="10.42578125" style="6" customWidth="1"/>
    <col min="11779" max="11779" width="10.5703125" style="6" customWidth="1"/>
    <col min="11780" max="11780" width="10.28515625" style="6" customWidth="1"/>
    <col min="11781" max="11781" width="11.140625" style="6" customWidth="1"/>
    <col min="11782" max="11782" width="13.140625" style="6" customWidth="1"/>
    <col min="11783" max="11783" width="13.42578125" style="6" customWidth="1"/>
    <col min="11784" max="11784" width="13.140625" style="6" customWidth="1"/>
    <col min="11785" max="12033" width="9.140625" style="6"/>
    <col min="12034" max="12034" width="10.42578125" style="6" customWidth="1"/>
    <col min="12035" max="12035" width="10.5703125" style="6" customWidth="1"/>
    <col min="12036" max="12036" width="10.28515625" style="6" customWidth="1"/>
    <col min="12037" max="12037" width="11.140625" style="6" customWidth="1"/>
    <col min="12038" max="12038" width="13.140625" style="6" customWidth="1"/>
    <col min="12039" max="12039" width="13.42578125" style="6" customWidth="1"/>
    <col min="12040" max="12040" width="13.140625" style="6" customWidth="1"/>
    <col min="12041" max="12289" width="9.140625" style="6"/>
    <col min="12290" max="12290" width="10.42578125" style="6" customWidth="1"/>
    <col min="12291" max="12291" width="10.5703125" style="6" customWidth="1"/>
    <col min="12292" max="12292" width="10.28515625" style="6" customWidth="1"/>
    <col min="12293" max="12293" width="11.140625" style="6" customWidth="1"/>
    <col min="12294" max="12294" width="13.140625" style="6" customWidth="1"/>
    <col min="12295" max="12295" width="13.42578125" style="6" customWidth="1"/>
    <col min="12296" max="12296" width="13.140625" style="6" customWidth="1"/>
    <col min="12297" max="12545" width="9.140625" style="6"/>
    <col min="12546" max="12546" width="10.42578125" style="6" customWidth="1"/>
    <col min="12547" max="12547" width="10.5703125" style="6" customWidth="1"/>
    <col min="12548" max="12548" width="10.28515625" style="6" customWidth="1"/>
    <col min="12549" max="12549" width="11.140625" style="6" customWidth="1"/>
    <col min="12550" max="12550" width="13.140625" style="6" customWidth="1"/>
    <col min="12551" max="12551" width="13.42578125" style="6" customWidth="1"/>
    <col min="12552" max="12552" width="13.140625" style="6" customWidth="1"/>
    <col min="12553" max="12801" width="9.140625" style="6"/>
    <col min="12802" max="12802" width="10.42578125" style="6" customWidth="1"/>
    <col min="12803" max="12803" width="10.5703125" style="6" customWidth="1"/>
    <col min="12804" max="12804" width="10.28515625" style="6" customWidth="1"/>
    <col min="12805" max="12805" width="11.140625" style="6" customWidth="1"/>
    <col min="12806" max="12806" width="13.140625" style="6" customWidth="1"/>
    <col min="12807" max="12807" width="13.42578125" style="6" customWidth="1"/>
    <col min="12808" max="12808" width="13.140625" style="6" customWidth="1"/>
    <col min="12809" max="13057" width="9.140625" style="6"/>
    <col min="13058" max="13058" width="10.42578125" style="6" customWidth="1"/>
    <col min="13059" max="13059" width="10.5703125" style="6" customWidth="1"/>
    <col min="13060" max="13060" width="10.28515625" style="6" customWidth="1"/>
    <col min="13061" max="13061" width="11.140625" style="6" customWidth="1"/>
    <col min="13062" max="13062" width="13.140625" style="6" customWidth="1"/>
    <col min="13063" max="13063" width="13.42578125" style="6" customWidth="1"/>
    <col min="13064" max="13064" width="13.140625" style="6" customWidth="1"/>
    <col min="13065" max="13313" width="9.140625" style="6"/>
    <col min="13314" max="13314" width="10.42578125" style="6" customWidth="1"/>
    <col min="13315" max="13315" width="10.5703125" style="6" customWidth="1"/>
    <col min="13316" max="13316" width="10.28515625" style="6" customWidth="1"/>
    <col min="13317" max="13317" width="11.140625" style="6" customWidth="1"/>
    <col min="13318" max="13318" width="13.140625" style="6" customWidth="1"/>
    <col min="13319" max="13319" width="13.42578125" style="6" customWidth="1"/>
    <col min="13320" max="13320" width="13.140625" style="6" customWidth="1"/>
    <col min="13321" max="13569" width="9.140625" style="6"/>
    <col min="13570" max="13570" width="10.42578125" style="6" customWidth="1"/>
    <col min="13571" max="13571" width="10.5703125" style="6" customWidth="1"/>
    <col min="13572" max="13572" width="10.28515625" style="6" customWidth="1"/>
    <col min="13573" max="13573" width="11.140625" style="6" customWidth="1"/>
    <col min="13574" max="13574" width="13.140625" style="6" customWidth="1"/>
    <col min="13575" max="13575" width="13.42578125" style="6" customWidth="1"/>
    <col min="13576" max="13576" width="13.140625" style="6" customWidth="1"/>
    <col min="13577" max="13825" width="9.140625" style="6"/>
    <col min="13826" max="13826" width="10.42578125" style="6" customWidth="1"/>
    <col min="13827" max="13827" width="10.5703125" style="6" customWidth="1"/>
    <col min="13828" max="13828" width="10.28515625" style="6" customWidth="1"/>
    <col min="13829" max="13829" width="11.140625" style="6" customWidth="1"/>
    <col min="13830" max="13830" width="13.140625" style="6" customWidth="1"/>
    <col min="13831" max="13831" width="13.42578125" style="6" customWidth="1"/>
    <col min="13832" max="13832" width="13.140625" style="6" customWidth="1"/>
    <col min="13833" max="14081" width="9.140625" style="6"/>
    <col min="14082" max="14082" width="10.42578125" style="6" customWidth="1"/>
    <col min="14083" max="14083" width="10.5703125" style="6" customWidth="1"/>
    <col min="14084" max="14084" width="10.28515625" style="6" customWidth="1"/>
    <col min="14085" max="14085" width="11.140625" style="6" customWidth="1"/>
    <col min="14086" max="14086" width="13.140625" style="6" customWidth="1"/>
    <col min="14087" max="14087" width="13.42578125" style="6" customWidth="1"/>
    <col min="14088" max="14088" width="13.140625" style="6" customWidth="1"/>
    <col min="14089" max="14337" width="9.140625" style="6"/>
    <col min="14338" max="14338" width="10.42578125" style="6" customWidth="1"/>
    <col min="14339" max="14339" width="10.5703125" style="6" customWidth="1"/>
    <col min="14340" max="14340" width="10.28515625" style="6" customWidth="1"/>
    <col min="14341" max="14341" width="11.140625" style="6" customWidth="1"/>
    <col min="14342" max="14342" width="13.140625" style="6" customWidth="1"/>
    <col min="14343" max="14343" width="13.42578125" style="6" customWidth="1"/>
    <col min="14344" max="14344" width="13.140625" style="6" customWidth="1"/>
    <col min="14345" max="14593" width="9.140625" style="6"/>
    <col min="14594" max="14594" width="10.42578125" style="6" customWidth="1"/>
    <col min="14595" max="14595" width="10.5703125" style="6" customWidth="1"/>
    <col min="14596" max="14596" width="10.28515625" style="6" customWidth="1"/>
    <col min="14597" max="14597" width="11.140625" style="6" customWidth="1"/>
    <col min="14598" max="14598" width="13.140625" style="6" customWidth="1"/>
    <col min="14599" max="14599" width="13.42578125" style="6" customWidth="1"/>
    <col min="14600" max="14600" width="13.140625" style="6" customWidth="1"/>
    <col min="14601" max="14849" width="9.140625" style="6"/>
    <col min="14850" max="14850" width="10.42578125" style="6" customWidth="1"/>
    <col min="14851" max="14851" width="10.5703125" style="6" customWidth="1"/>
    <col min="14852" max="14852" width="10.28515625" style="6" customWidth="1"/>
    <col min="14853" max="14853" width="11.140625" style="6" customWidth="1"/>
    <col min="14854" max="14854" width="13.140625" style="6" customWidth="1"/>
    <col min="14855" max="14855" width="13.42578125" style="6" customWidth="1"/>
    <col min="14856" max="14856" width="13.140625" style="6" customWidth="1"/>
    <col min="14857" max="15105" width="9.140625" style="6"/>
    <col min="15106" max="15106" width="10.42578125" style="6" customWidth="1"/>
    <col min="15107" max="15107" width="10.5703125" style="6" customWidth="1"/>
    <col min="15108" max="15108" width="10.28515625" style="6" customWidth="1"/>
    <col min="15109" max="15109" width="11.140625" style="6" customWidth="1"/>
    <col min="15110" max="15110" width="13.140625" style="6" customWidth="1"/>
    <col min="15111" max="15111" width="13.42578125" style="6" customWidth="1"/>
    <col min="15112" max="15112" width="13.140625" style="6" customWidth="1"/>
    <col min="15113" max="15361" width="9.140625" style="6"/>
    <col min="15362" max="15362" width="10.42578125" style="6" customWidth="1"/>
    <col min="15363" max="15363" width="10.5703125" style="6" customWidth="1"/>
    <col min="15364" max="15364" width="10.28515625" style="6" customWidth="1"/>
    <col min="15365" max="15365" width="11.140625" style="6" customWidth="1"/>
    <col min="15366" max="15366" width="13.140625" style="6" customWidth="1"/>
    <col min="15367" max="15367" width="13.42578125" style="6" customWidth="1"/>
    <col min="15368" max="15368" width="13.140625" style="6" customWidth="1"/>
    <col min="15369" max="15617" width="9.140625" style="6"/>
    <col min="15618" max="15618" width="10.42578125" style="6" customWidth="1"/>
    <col min="15619" max="15619" width="10.5703125" style="6" customWidth="1"/>
    <col min="15620" max="15620" width="10.28515625" style="6" customWidth="1"/>
    <col min="15621" max="15621" width="11.140625" style="6" customWidth="1"/>
    <col min="15622" max="15622" width="13.140625" style="6" customWidth="1"/>
    <col min="15623" max="15623" width="13.42578125" style="6" customWidth="1"/>
    <col min="15624" max="15624" width="13.140625" style="6" customWidth="1"/>
    <col min="15625" max="15873" width="9.140625" style="6"/>
    <col min="15874" max="15874" width="10.42578125" style="6" customWidth="1"/>
    <col min="15875" max="15875" width="10.5703125" style="6" customWidth="1"/>
    <col min="15876" max="15876" width="10.28515625" style="6" customWidth="1"/>
    <col min="15877" max="15877" width="11.140625" style="6" customWidth="1"/>
    <col min="15878" max="15878" width="13.140625" style="6" customWidth="1"/>
    <col min="15879" max="15879" width="13.42578125" style="6" customWidth="1"/>
    <col min="15880" max="15880" width="13.140625" style="6" customWidth="1"/>
    <col min="15881" max="16129" width="9.140625" style="6"/>
    <col min="16130" max="16130" width="10.42578125" style="6" customWidth="1"/>
    <col min="16131" max="16131" width="10.5703125" style="6" customWidth="1"/>
    <col min="16132" max="16132" width="10.28515625" style="6" customWidth="1"/>
    <col min="16133" max="16133" width="11.140625" style="6" customWidth="1"/>
    <col min="16134" max="16134" width="13.140625" style="6" customWidth="1"/>
    <col min="16135" max="16135" width="13.42578125" style="6" customWidth="1"/>
    <col min="16136" max="16136" width="13.140625" style="6" customWidth="1"/>
    <col min="16137" max="16384" width="9.140625" style="6"/>
  </cols>
  <sheetData>
    <row r="1" spans="1:16" s="3" customFormat="1" ht="15" x14ac:dyDescent="0.25">
      <c r="A1" s="282" t="s">
        <v>2</v>
      </c>
      <c r="B1" s="282"/>
      <c r="C1" s="17">
        <v>2024</v>
      </c>
      <c r="D1" s="130"/>
      <c r="E1" s="283" t="s">
        <v>262</v>
      </c>
      <c r="F1" s="283"/>
      <c r="G1" s="283"/>
      <c r="H1" s="283"/>
      <c r="I1" s="283"/>
      <c r="J1" s="34"/>
      <c r="K1" s="34"/>
      <c r="L1" s="34"/>
      <c r="M1" s="34"/>
      <c r="N1" s="34"/>
      <c r="O1" s="34"/>
      <c r="P1" s="34"/>
    </row>
    <row r="2" spans="1:16" s="5" customFormat="1" ht="13.5" customHeight="1" x14ac:dyDescent="0.2">
      <c r="A2" s="177"/>
      <c r="B2" s="177"/>
      <c r="C2" s="177"/>
      <c r="D2" s="177"/>
      <c r="E2" s="177"/>
      <c r="F2" s="177"/>
      <c r="G2" s="177"/>
      <c r="H2" s="177"/>
      <c r="I2" s="177"/>
    </row>
    <row r="3" spans="1:16" s="84" customFormat="1" ht="15" x14ac:dyDescent="0.25">
      <c r="A3" s="81" t="s">
        <v>370</v>
      </c>
      <c r="B3" s="81"/>
      <c r="C3" s="174"/>
      <c r="D3" s="175"/>
      <c r="E3" s="83"/>
      <c r="F3" s="83"/>
      <c r="G3" s="83"/>
      <c r="H3" s="83"/>
      <c r="I3" s="83"/>
      <c r="J3" s="82"/>
      <c r="K3" s="82"/>
      <c r="L3" s="82"/>
      <c r="M3" s="82"/>
      <c r="N3" s="82"/>
      <c r="O3" s="82"/>
      <c r="P3" s="82"/>
    </row>
    <row r="4" spans="1:16" s="5" customFormat="1" ht="13.5" customHeight="1" x14ac:dyDescent="0.2">
      <c r="A4" s="177"/>
      <c r="B4" s="177"/>
      <c r="C4" s="177"/>
      <c r="D4" s="177"/>
      <c r="E4" s="177"/>
      <c r="F4" s="177"/>
      <c r="G4" s="177"/>
      <c r="H4" s="177"/>
      <c r="I4" s="177"/>
    </row>
    <row r="5" spans="1:16" s="11" customFormat="1" ht="12.75" x14ac:dyDescent="0.2">
      <c r="A5" s="135" t="s">
        <v>371</v>
      </c>
      <c r="B5" s="135"/>
      <c r="C5" s="135"/>
      <c r="D5" s="135"/>
      <c r="E5" s="135"/>
      <c r="F5" s="135"/>
      <c r="G5" s="135"/>
      <c r="H5" s="135"/>
      <c r="I5" s="135"/>
    </row>
    <row r="6" spans="1:16" s="15" customFormat="1" ht="12.75" x14ac:dyDescent="0.2">
      <c r="A6" s="222" t="s">
        <v>6</v>
      </c>
      <c r="B6" s="222" t="s">
        <v>241</v>
      </c>
      <c r="C6" s="222" t="s">
        <v>242</v>
      </c>
      <c r="D6" s="222"/>
      <c r="E6" s="222"/>
      <c r="F6" s="222"/>
      <c r="G6" s="222"/>
      <c r="H6" s="222"/>
      <c r="I6" s="132"/>
    </row>
    <row r="7" spans="1:16" s="15" customFormat="1" ht="12.75" x14ac:dyDescent="0.2">
      <c r="A7" s="222"/>
      <c r="B7" s="222"/>
      <c r="C7" s="222" t="s">
        <v>243</v>
      </c>
      <c r="D7" s="222"/>
      <c r="E7" s="222" t="s">
        <v>244</v>
      </c>
      <c r="F7" s="222"/>
      <c r="G7" s="222" t="s">
        <v>245</v>
      </c>
      <c r="H7" s="222"/>
      <c r="I7" s="132"/>
    </row>
    <row r="8" spans="1:16" s="15" customFormat="1" ht="12.75" x14ac:dyDescent="0.2">
      <c r="A8" s="222"/>
      <c r="B8" s="222"/>
      <c r="C8" s="86" t="s">
        <v>246</v>
      </c>
      <c r="D8" s="86" t="s">
        <v>9</v>
      </c>
      <c r="E8" s="86" t="s">
        <v>246</v>
      </c>
      <c r="F8" s="86" t="s">
        <v>9</v>
      </c>
      <c r="G8" s="86" t="s">
        <v>246</v>
      </c>
      <c r="H8" s="86" t="s">
        <v>9</v>
      </c>
      <c r="I8" s="132"/>
    </row>
    <row r="9" spans="1:16" s="15" customFormat="1" ht="12.75" x14ac:dyDescent="0.2">
      <c r="A9" s="88">
        <f>C1-5</f>
        <v>2019</v>
      </c>
      <c r="B9" s="94"/>
      <c r="C9" s="94"/>
      <c r="D9" s="39">
        <f>IFERROR(C9/B9*100,0)</f>
        <v>0</v>
      </c>
      <c r="E9" s="94"/>
      <c r="F9" s="39">
        <f>IFERROR(E9/B9*100,0)</f>
        <v>0</v>
      </c>
      <c r="G9" s="94"/>
      <c r="H9" s="39">
        <f>IFERROR(G9/B9*100,0)</f>
        <v>0</v>
      </c>
      <c r="I9" s="132"/>
    </row>
    <row r="10" spans="1:16" s="15" customFormat="1" ht="12.75" x14ac:dyDescent="0.2">
      <c r="A10" s="88">
        <f>C1-4</f>
        <v>2020</v>
      </c>
      <c r="B10" s="94"/>
      <c r="C10" s="94"/>
      <c r="D10" s="39">
        <f t="shared" ref="D10:D13" si="0">IFERROR(C10/B10*100,0)</f>
        <v>0</v>
      </c>
      <c r="E10" s="94"/>
      <c r="F10" s="39">
        <f t="shared" ref="F10:F13" si="1">IFERROR(E10/B10*100,0)</f>
        <v>0</v>
      </c>
      <c r="G10" s="94"/>
      <c r="H10" s="39">
        <f t="shared" ref="H10:H13" si="2">IFERROR(G10/B10*100,0)</f>
        <v>0</v>
      </c>
      <c r="I10" s="132"/>
    </row>
    <row r="11" spans="1:16" s="15" customFormat="1" ht="12.75" x14ac:dyDescent="0.2">
      <c r="A11" s="88">
        <f>C1-3</f>
        <v>2021</v>
      </c>
      <c r="B11" s="94"/>
      <c r="C11" s="94"/>
      <c r="D11" s="39">
        <f t="shared" si="0"/>
        <v>0</v>
      </c>
      <c r="E11" s="94"/>
      <c r="F11" s="39">
        <f t="shared" si="1"/>
        <v>0</v>
      </c>
      <c r="G11" s="94"/>
      <c r="H11" s="39">
        <f t="shared" si="2"/>
        <v>0</v>
      </c>
      <c r="I11" s="132"/>
    </row>
    <row r="12" spans="1:16" s="15" customFormat="1" ht="12.75" x14ac:dyDescent="0.2">
      <c r="A12" s="88">
        <f>C1-2</f>
        <v>2022</v>
      </c>
      <c r="B12" s="94"/>
      <c r="C12" s="94"/>
      <c r="D12" s="39">
        <f t="shared" si="0"/>
        <v>0</v>
      </c>
      <c r="E12" s="94"/>
      <c r="F12" s="39">
        <f t="shared" si="1"/>
        <v>0</v>
      </c>
      <c r="G12" s="94"/>
      <c r="H12" s="39">
        <f t="shared" si="2"/>
        <v>0</v>
      </c>
      <c r="I12" s="132"/>
    </row>
    <row r="13" spans="1:16" s="15" customFormat="1" ht="12.75" x14ac:dyDescent="0.2">
      <c r="A13" s="88">
        <f>C1-1</f>
        <v>2023</v>
      </c>
      <c r="B13" s="94"/>
      <c r="C13" s="94"/>
      <c r="D13" s="39">
        <f t="shared" si="0"/>
        <v>0</v>
      </c>
      <c r="E13" s="94"/>
      <c r="F13" s="39">
        <f t="shared" si="1"/>
        <v>0</v>
      </c>
      <c r="G13" s="94"/>
      <c r="H13" s="39">
        <f t="shared" si="2"/>
        <v>0</v>
      </c>
      <c r="I13" s="132"/>
    </row>
    <row r="14" spans="1:16" s="15" customFormat="1" ht="12.75" x14ac:dyDescent="0.2">
      <c r="A14" s="132"/>
      <c r="B14" s="132"/>
      <c r="C14" s="132"/>
      <c r="D14" s="132"/>
      <c r="E14" s="132"/>
      <c r="F14" s="132"/>
      <c r="G14" s="132"/>
      <c r="H14" s="132"/>
      <c r="I14" s="132"/>
    </row>
    <row r="15" spans="1:16" s="15" customFormat="1" ht="12.75" x14ac:dyDescent="0.2">
      <c r="A15" s="135" t="s">
        <v>372</v>
      </c>
      <c r="B15" s="132"/>
      <c r="C15" s="132"/>
      <c r="D15" s="132"/>
      <c r="E15" s="132"/>
      <c r="F15" s="132"/>
      <c r="G15" s="132"/>
      <c r="H15" s="132"/>
      <c r="I15" s="132"/>
    </row>
    <row r="16" spans="1:16" s="15" customFormat="1" ht="12.75" x14ac:dyDescent="0.2">
      <c r="A16" s="135" t="s">
        <v>373</v>
      </c>
      <c r="B16" s="132"/>
      <c r="C16" s="132"/>
      <c r="D16" s="132"/>
      <c r="E16" s="132"/>
      <c r="F16" s="132"/>
      <c r="G16" s="132"/>
      <c r="H16" s="132"/>
      <c r="I16" s="132"/>
    </row>
    <row r="17" spans="1:9" s="15" customFormat="1" ht="34.5" customHeight="1" x14ac:dyDescent="0.2">
      <c r="A17" s="86" t="s">
        <v>6</v>
      </c>
      <c r="B17" s="222" t="s">
        <v>247</v>
      </c>
      <c r="C17" s="190"/>
      <c r="D17" s="190"/>
      <c r="E17" s="222" t="s">
        <v>248</v>
      </c>
      <c r="F17" s="222"/>
      <c r="G17" s="222"/>
      <c r="H17" s="260"/>
      <c r="I17" s="132"/>
    </row>
    <row r="18" spans="1:9" s="15" customFormat="1" ht="12.75" x14ac:dyDescent="0.2">
      <c r="A18" s="88">
        <f>C1-5</f>
        <v>2019</v>
      </c>
      <c r="B18" s="289"/>
      <c r="C18" s="289"/>
      <c r="D18" s="289"/>
      <c r="E18" s="289"/>
      <c r="F18" s="289"/>
      <c r="G18" s="289"/>
      <c r="H18" s="346"/>
      <c r="I18" s="132"/>
    </row>
    <row r="19" spans="1:9" s="15" customFormat="1" ht="12.75" x14ac:dyDescent="0.2">
      <c r="A19" s="88">
        <f>C1-4</f>
        <v>2020</v>
      </c>
      <c r="B19" s="289"/>
      <c r="C19" s="289"/>
      <c r="D19" s="289"/>
      <c r="E19" s="289"/>
      <c r="F19" s="289"/>
      <c r="G19" s="289"/>
      <c r="H19" s="346"/>
      <c r="I19" s="132"/>
    </row>
    <row r="20" spans="1:9" s="15" customFormat="1" ht="12.75" x14ac:dyDescent="0.2">
      <c r="A20" s="88">
        <f>C1-3</f>
        <v>2021</v>
      </c>
      <c r="B20" s="289"/>
      <c r="C20" s="289"/>
      <c r="D20" s="289"/>
      <c r="E20" s="289"/>
      <c r="F20" s="289"/>
      <c r="G20" s="289"/>
      <c r="H20" s="346"/>
      <c r="I20" s="132"/>
    </row>
    <row r="21" spans="1:9" s="15" customFormat="1" ht="12.75" x14ac:dyDescent="0.2">
      <c r="A21" s="88">
        <f>C1-2</f>
        <v>2022</v>
      </c>
      <c r="B21" s="289"/>
      <c r="C21" s="289"/>
      <c r="D21" s="289"/>
      <c r="E21" s="289"/>
      <c r="F21" s="289"/>
      <c r="G21" s="289"/>
      <c r="H21" s="346"/>
      <c r="I21" s="132"/>
    </row>
    <row r="22" spans="1:9" s="15" customFormat="1" ht="12.75" x14ac:dyDescent="0.2">
      <c r="A22" s="88">
        <f>C1-1</f>
        <v>2023</v>
      </c>
      <c r="B22" s="289"/>
      <c r="C22" s="289"/>
      <c r="D22" s="289"/>
      <c r="E22" s="289"/>
      <c r="F22" s="289"/>
      <c r="G22" s="289"/>
      <c r="H22" s="346"/>
      <c r="I22" s="132"/>
    </row>
    <row r="23" spans="1:9" s="15" customFormat="1" ht="12.75" x14ac:dyDescent="0.2"/>
  </sheetData>
  <sheetProtection algorithmName="SHA-512" hashValue="/laydqXjGSBPYvxVf24E5rMUXpCOEhvxwS6zejWcq4jNTFY4HfUjBO1geKIqwTm/BxgkeUEaYQj0rktaBw+Hvg==" saltValue="H9F9yK4w5b7r2opKAvy1Ng==" spinCount="100000" sheet="1" formatCells="0" formatColumns="0" formatRows="0"/>
  <mergeCells count="20">
    <mergeCell ref="B22:D22"/>
    <mergeCell ref="E22:H22"/>
    <mergeCell ref="B17:D17"/>
    <mergeCell ref="E17:H17"/>
    <mergeCell ref="B18:D18"/>
    <mergeCell ref="E18:H18"/>
    <mergeCell ref="B19:D19"/>
    <mergeCell ref="E19:H19"/>
    <mergeCell ref="A1:B1"/>
    <mergeCell ref="E1:I1"/>
    <mergeCell ref="B20:D20"/>
    <mergeCell ref="E20:H20"/>
    <mergeCell ref="B21:D21"/>
    <mergeCell ref="E21:H21"/>
    <mergeCell ref="A6:A8"/>
    <mergeCell ref="B6:B8"/>
    <mergeCell ref="C6:H6"/>
    <mergeCell ref="C7:D7"/>
    <mergeCell ref="E7:F7"/>
    <mergeCell ref="G7:H7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Земли ЛФ</vt:lpstr>
      <vt:lpstr>РПП, РГП</vt:lpstr>
      <vt:lpstr>Охрана и защита леса, лесовосст</vt:lpstr>
      <vt:lpstr>Заготовка живицы, охота</vt:lpstr>
      <vt:lpstr>Экономика</vt:lpstr>
      <vt:lpstr>Обес. вып. тр. законод.</vt:lpstr>
      <vt:lpstr>Компетентность</vt:lpstr>
      <vt:lpstr>'Земли ЛФ'!Область_печати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Голубович</dc:creator>
  <cp:lastModifiedBy>Дарья Рукаль</cp:lastModifiedBy>
  <cp:lastPrinted>2024-07-02T05:25:06Z</cp:lastPrinted>
  <dcterms:created xsi:type="dcterms:W3CDTF">2020-08-20T05:32:30Z</dcterms:created>
  <dcterms:modified xsi:type="dcterms:W3CDTF">2024-10-21T08:02:32Z</dcterms:modified>
</cp:coreProperties>
</file>